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media/image10.jpeg" ContentType="image/jpeg"/>
  <Override PartName="/xl/media/image11.jpeg" ContentType="image/jpeg"/>
  <Override PartName="/xl/media/image12.jpeg" ContentType="image/jpe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tavební rozpočet" sheetId="1" state="visible" r:id="rId2"/>
    <sheet name="Krycí list rozpočtu" sheetId="2" state="visible" r:id="rId3"/>
    <sheet name="VORN" sheetId="3" state="hidden" r:id="rId4"/>
  </sheets>
  <definedNames>
    <definedName function="false" hidden="false" localSheetId="0" name="_xlnm.Print_Area" vbProcedure="false">'Stavební rozpočet'!$A$1:$P$127</definedName>
    <definedName function="false" hidden="false" name="vorn_sum" vbProcedure="false">VORN!$I$36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<sst xmlns="http://schemas.openxmlformats.org/spreadsheetml/2006/main" count="1530" uniqueCount="343">
  <si>
    <t xml:space="preserve">Stavební rozpočet</t>
  </si>
  <si>
    <t xml:space="preserve">Název stavby:</t>
  </si>
  <si>
    <t xml:space="preserve">LOKÁLNÍ BIOCENTRUM Č.19 V MIKULOVĚ - část A</t>
  </si>
  <si>
    <t xml:space="preserve">Doba výstavby:</t>
  </si>
  <si>
    <t xml:space="preserve"> </t>
  </si>
  <si>
    <t xml:space="preserve">Objednatel:</t>
  </si>
  <si>
    <t xml:space="preserve"> </t>
  </si>
  <si>
    <t xml:space="preserve">Druh stavby:</t>
  </si>
  <si>
    <t xml:space="preserve">Začátek výstavby:</t>
  </si>
  <si>
    <t xml:space="preserve">Projektant:</t>
  </si>
  <si>
    <t xml:space="preserve">Lokalita: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</si>
  <si>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</si>
  <si>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</si>
  <si>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</si>
  <si>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</si>
  <si>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</si>
  <si>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</si>
  <si>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</si>
  <si>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</si>
  <si>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</t>
  </si>
  <si>
    <t xml:space="preserve">MJ</t>
  </si>
  <si>
    <t xml:space="preserve">Množství</t>
  </si>
  <si>
    <t xml:space="preserve">Cena/MJ</t>
  </si>
  <si>
    <t xml:space="preserve">Sazba DPH</t>
  </si>
  <si>
    <t xml:space="preserve">Náklady (Kč)</t>
  </si>
  <si>
    <t xml:space="preserve">Hmotnost (t)</t>
  </si>
  <si>
    <t xml:space="preserve">Cenová</t>
  </si>
  <si>
    <t xml:space="preserve">ISWORK</t>
  </si>
  <si>
    <t xml:space="preserve">GROUPCODE</t>
  </si>
  <si>
    <t xml:space="preserve">VATTAX</t>
  </si>
  <si>
    <t xml:space="preserve">Rozměry</t>
  </si>
  <si>
    <t xml:space="preserve">(Kč)</t>
  </si>
  <si>
    <t xml:space="preserve">Dodávka</t>
  </si>
  <si>
    <t xml:space="preserve">Montáž</t>
  </si>
  <si>
    <t xml:space="preserve">Celkem</t>
  </si>
  <si>
    <t xml:space="preserve">Celkem vč. DPH</t>
  </si>
  <si>
    <t xml:space="preserve">Jednot.</t>
  </si>
  <si>
    <t xml:space="preserve">soustava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</si>
  <si>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</si>
  <si>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</si>
  <si>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</si>
  <si>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</si>
  <si>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</si>
  <si>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</si>
  <si>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</si>
  <si>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</si>
  <si>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</si>
  <si>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MAT</t>
  </si>
  <si>
    <t xml:space="preserve">WORK</t>
  </si>
  <si>
    <t xml:space="preserve">CELK</t>
  </si>
  <si>
    <t xml:space="preserve">01</t>
  </si>
  <si>
    <t xml:space="preserve">Travnaté plochy - parkový trávník</t>
  </si>
  <si>
    <t xml:space="preserve">184</t>
  </si>
  <si>
    <t xml:space="preserve">Vysazování a přesazování keřů a stromů</t>
  </si>
  <si>
    <t xml:space="preserve">1</t>
  </si>
  <si>
    <t xml:space="preserve">111104311R00</t>
  </si>
  <si>
    <t xml:space="preserve">Pokosení trávníku lučního svah do 1:5, odvoz 20 km</t>
  </si>
  <si>
    <t xml:space="preserve">m2</t>
  </si>
  <si>
    <t xml:space="preserve">21</t>
  </si>
  <si>
    <t xml:space="preserve">RTS II / 2024</t>
  </si>
  <si>
    <t xml:space="preserve">184_</t>
  </si>
  <si>
    <t xml:space="preserve">01_1_</t>
  </si>
  <si>
    <t xml:space="preserve">01_</t>
  </si>
  <si>
    <t xml:space="preserve">2</t>
  </si>
  <si>
    <t xml:space="preserve">184802111R00</t>
  </si>
  <si>
    <t xml:space="preserve">Chem. odplevelení před založ. postřikem, v rovině</t>
  </si>
  <si>
    <t xml:space="preserve">3</t>
  </si>
  <si>
    <t xml:space="preserve">183403112R00</t>
  </si>
  <si>
    <t xml:space="preserve">Obdělání půdy oráním do 20 cm v rovině</t>
  </si>
  <si>
    <t xml:space="preserve">4</t>
  </si>
  <si>
    <t xml:space="preserve">183403121R00</t>
  </si>
  <si>
    <t xml:space="preserve">Obdělání půdy rigolováním do 40 cm v rovině</t>
  </si>
  <si>
    <t xml:space="preserve">5</t>
  </si>
  <si>
    <t xml:space="preserve">183403113R00</t>
  </si>
  <si>
    <t xml:space="preserve">Obdělání půdy frézováním v rovině 2x</t>
  </si>
  <si>
    <t xml:space="preserve">6</t>
  </si>
  <si>
    <t xml:space="preserve">183403151R00</t>
  </si>
  <si>
    <t xml:space="preserve">Obdělání půdy smykováním, v rovině</t>
  </si>
  <si>
    <t xml:space="preserve">7</t>
  </si>
  <si>
    <t xml:space="preserve">183403153R00</t>
  </si>
  <si>
    <t xml:space="preserve">Obdělání půdy hrabáním, v rovině 2x</t>
  </si>
  <si>
    <t xml:space="preserve">8</t>
  </si>
  <si>
    <t xml:space="preserve">180401211R00</t>
  </si>
  <si>
    <t xml:space="preserve">Založení trávníku lučního výsevem v rovině - druhově pestrá regionální směs (5 g/m2)</t>
  </si>
  <si>
    <t xml:space="preserve">9</t>
  </si>
  <si>
    <t xml:space="preserve">Založení trávníku lučního výsevem v rovině - polní cesta, oplocenky, okraje - technická směs (5 g/m2)</t>
  </si>
  <si>
    <t xml:space="preserve">10</t>
  </si>
  <si>
    <t xml:space="preserve">R</t>
  </si>
  <si>
    <t xml:space="preserve">Založení trávníku lučního mulčováním zeleného sena - zatravnění regionální směsí, ve svahu do 1:1</t>
  </si>
  <si>
    <t xml:space="preserve">11</t>
  </si>
  <si>
    <t xml:space="preserve">998231311R00</t>
  </si>
  <si>
    <t xml:space="preserve">Přesun hmot pro sadovnické a krajin. úpravy do 5km</t>
  </si>
  <si>
    <t xml:space="preserve">t</t>
  </si>
  <si>
    <t xml:space="preserve">12</t>
  </si>
  <si>
    <t xml:space="preserve">travní semeno - květnatá louka (5 g / m2)</t>
  </si>
  <si>
    <t xml:space="preserve">kg</t>
  </si>
  <si>
    <t xml:space="preserve">13</t>
  </si>
  <si>
    <t xml:space="preserve">travní semeno - technická směs (30 g / m2)</t>
  </si>
  <si>
    <t xml:space="preserve">14</t>
  </si>
  <si>
    <t xml:space="preserve">Zelené seno bohaté na semena bylin a trav (včetně pokosení a dopravy)</t>
  </si>
  <si>
    <t xml:space="preserve">RTS I / 2023</t>
  </si>
  <si>
    <t xml:space="preserve">15</t>
  </si>
  <si>
    <t xml:space="preserve">25234000.A</t>
  </si>
  <si>
    <t xml:space="preserve">Totální herbicid bal. po 1 litru (bezglyfosátový ekologický totální herbicid)</t>
  </si>
  <si>
    <t xml:space="preserve">l</t>
  </si>
  <si>
    <t xml:space="preserve">02</t>
  </si>
  <si>
    <t xml:space="preserve">odrostky</t>
  </si>
  <si>
    <t xml:space="preserve">16</t>
  </si>
  <si>
    <t xml:space="preserve">183101112R00</t>
  </si>
  <si>
    <t xml:space="preserve">Hloub. jamek bez výměny půdy do 0,02 m3, svah 1:5 (odrostky)</t>
  </si>
  <si>
    <t xml:space="preserve">kus</t>
  </si>
  <si>
    <t xml:space="preserve">02_1_</t>
  </si>
  <si>
    <t xml:space="preserve">02_</t>
  </si>
  <si>
    <t xml:space="preserve">17</t>
  </si>
  <si>
    <t xml:space="preserve">184102112R00</t>
  </si>
  <si>
    <t xml:space="preserve">Výsadba dřevin s balem D do 30 cm, v rovině (odrostky)</t>
  </si>
  <si>
    <t xml:space="preserve">18</t>
  </si>
  <si>
    <t xml:space="preserve">184806111R00</t>
  </si>
  <si>
    <t xml:space="preserve">Řez průklestem netrnitých stromů D koruny do 2 m (odrostky)</t>
  </si>
  <si>
    <t xml:space="preserve">19</t>
  </si>
  <si>
    <t xml:space="preserve">184901111R00</t>
  </si>
  <si>
    <t xml:space="preserve">Osazení kůlů k dřevině s uvázáním, dl. kůlů do 2 m (odrostky)</t>
  </si>
  <si>
    <t xml:space="preserve">20</t>
  </si>
  <si>
    <t xml:space="preserve">185802114R00</t>
  </si>
  <si>
    <t xml:space="preserve">Hnojení umělým tabletovým hnojivem k rostlinám v rovině (5x10g tableta/strom, 3x10g tableta/odrostek, 1x10g tableta/keř, lesnická sazenice)</t>
  </si>
  <si>
    <t xml:space="preserve">184921093R00</t>
  </si>
  <si>
    <t xml:space="preserve">Mulčování rostlin tl. do 0,1 m rovina (vrstva 7 cm) (stromy, odrostky, keře, lesnické sazenice)</t>
  </si>
  <si>
    <t xml:space="preserve">22</t>
  </si>
  <si>
    <t xml:space="preserve">185851111R00</t>
  </si>
  <si>
    <t xml:space="preserve">Dovoz vody pro zálivku rostlin do 6 km</t>
  </si>
  <si>
    <t xml:space="preserve">m3</t>
  </si>
  <si>
    <t xml:space="preserve">23</t>
  </si>
  <si>
    <t xml:space="preserve">185804312R00</t>
  </si>
  <si>
    <t xml:space="preserve">Zalití rostlin vodou plochy nad 20 m2 (100l/strom, 10l/ odrostek, 5l/keř, lesnická sazenice)</t>
  </si>
  <si>
    <t xml:space="preserve">24</t>
  </si>
  <si>
    <t xml:space="preserve">25</t>
  </si>
  <si>
    <t xml:space="preserve">111_5VD</t>
  </si>
  <si>
    <t xml:space="preserve">Chránička proti okusu - plastová - včetně instalace</t>
  </si>
  <si>
    <t xml:space="preserve">26</t>
  </si>
  <si>
    <t xml:space="preserve">Zásobní tabletové hnojivo (10g)</t>
  </si>
  <si>
    <t xml:space="preserve">ks</t>
  </si>
  <si>
    <t xml:space="preserve">27</t>
  </si>
  <si>
    <t xml:space="preserve">111_1VD</t>
  </si>
  <si>
    <t xml:space="preserve">dřevěný kolík nebo bambusová tyč d.  2 m,  1ks/1odrostek včetně materiálu úvazku</t>
  </si>
  <si>
    <t xml:space="preserve">28</t>
  </si>
  <si>
    <t xml:space="preserve">kůl, pr. 5 cm, d. 2,5 m,  1ks/1odrostek včetně materiálu úvazku</t>
  </si>
  <si>
    <t xml:space="preserve">29</t>
  </si>
  <si>
    <t xml:space="preserve">001_RVD</t>
  </si>
  <si>
    <t xml:space="preserve">kůra mulčovací</t>
  </si>
  <si>
    <t xml:space="preserve">30</t>
  </si>
  <si>
    <t xml:space="preserve">08231320</t>
  </si>
  <si>
    <t xml:space="preserve">Voda nečištěná - stočné</t>
  </si>
  <si>
    <t xml:space="preserve">31</t>
  </si>
  <si>
    <t xml:space="preserve">odrostek,150-200 cm, bal., průměrná cena dle výkazu</t>
  </si>
  <si>
    <t xml:space="preserve">odrostek, bal., průměrná cena dla výkazu</t>
  </si>
  <si>
    <t xml:space="preserve">03</t>
  </si>
  <si>
    <t xml:space="preserve">oplocenky</t>
  </si>
  <si>
    <t xml:space="preserve">32</t>
  </si>
  <si>
    <t xml:space="preserve">012002VRN</t>
  </si>
  <si>
    <t xml:space="preserve">Geodetické práce před stavbou</t>
  </si>
  <si>
    <t xml:space="preserve">bod</t>
  </si>
  <si>
    <t xml:space="preserve">03_1_</t>
  </si>
  <si>
    <t xml:space="preserve">03_</t>
  </si>
  <si>
    <t xml:space="preserve">33</t>
  </si>
  <si>
    <t xml:space="preserve">222VD</t>
  </si>
  <si>
    <t xml:space="preserve">Instalace oplocení (uzlové lesnické pletivo s dřevěnými kůly po 3 m délky)</t>
  </si>
  <si>
    <t xml:space="preserve">m</t>
  </si>
  <si>
    <t xml:space="preserve">34</t>
  </si>
  <si>
    <t xml:space="preserve">Instalace hraničního kůlu</t>
  </si>
  <si>
    <t xml:space="preserve">35</t>
  </si>
  <si>
    <t xml:space="preserve">Instalace oplocení (uzlové lesnické pletivo s dřevěnými kůly pr. 5 cm, oplocení hnízd 1x1m)</t>
  </si>
  <si>
    <t xml:space="preserve">36</t>
  </si>
  <si>
    <t xml:space="preserve">dřevěný kůl pro oplocenku, pr. 10-15 cm, d=2,2 m, dub nebo akát</t>
  </si>
  <si>
    <t xml:space="preserve">37</t>
  </si>
  <si>
    <t xml:space="preserve">kůl, pr. 5 cm, d. 2,5 m,  4 ks/hnízdo</t>
  </si>
  <si>
    <t xml:space="preserve">38</t>
  </si>
  <si>
    <t xml:space="preserve">lesnické pletivo v. 160 cm, 1,6/2,0 mm, 20 drátů (včetně prořezu 5%)</t>
  </si>
  <si>
    <t xml:space="preserve">39</t>
  </si>
  <si>
    <t xml:space="preserve">40</t>
  </si>
  <si>
    <t xml:space="preserve">žebřík do oplocenky včetně instalace</t>
  </si>
  <si>
    <t xml:space="preserve">04</t>
  </si>
  <si>
    <t xml:space="preserve">keře</t>
  </si>
  <si>
    <t xml:space="preserve">41</t>
  </si>
  <si>
    <t xml:space="preserve">183101111R00</t>
  </si>
  <si>
    <t xml:space="preserve">Hloub. jamek bez výměny půdy do 0,01 m3, svah 1:5 (keře)</t>
  </si>
  <si>
    <t xml:space="preserve">04_1_</t>
  </si>
  <si>
    <t xml:space="preserve">04_</t>
  </si>
  <si>
    <t xml:space="preserve">42</t>
  </si>
  <si>
    <t xml:space="preserve">184102111R00</t>
  </si>
  <si>
    <t xml:space="preserve">Výsadba dřevin s balem D do 20 cm, v rovině (keře)</t>
  </si>
  <si>
    <t xml:space="preserve">43</t>
  </si>
  <si>
    <t xml:space="preserve">44</t>
  </si>
  <si>
    <t xml:space="preserve">45</t>
  </si>
  <si>
    <t xml:space="preserve">46</t>
  </si>
  <si>
    <t xml:space="preserve">47</t>
  </si>
  <si>
    <t xml:space="preserve">48</t>
  </si>
  <si>
    <t xml:space="preserve">49</t>
  </si>
  <si>
    <t xml:space="preserve">keř listnatý, 40-60 cm, kont., průměrna cena dle výkazu</t>
  </si>
  <si>
    <t xml:space="preserve">keř listnatý, kont., průměrna cena dle výkazu</t>
  </si>
  <si>
    <t xml:space="preserve">50</t>
  </si>
  <si>
    <t xml:space="preserve">05</t>
  </si>
  <si>
    <t xml:space="preserve">ostatní prvky</t>
  </si>
  <si>
    <t xml:space="preserve">51</t>
  </si>
  <si>
    <t xml:space="preserve">dřevěná lavice</t>
  </si>
  <si>
    <t xml:space="preserve">05_1_</t>
  </si>
  <si>
    <t xml:space="preserve">05_</t>
  </si>
  <si>
    <t xml:space="preserve">52</t>
  </si>
  <si>
    <t xml:space="preserve">bidýlko</t>
  </si>
  <si>
    <t xml:space="preserve">53</t>
  </si>
  <si>
    <t xml:space="preserve">logger - biomasa dřeva</t>
  </si>
  <si>
    <t xml:space="preserve">54</t>
  </si>
  <si>
    <t xml:space="preserve">Mulčování tl. do 0,1 m rovina (vrstva 10 cm) materiál z lomu Mušov</t>
  </si>
  <si>
    <t xml:space="preserve">55</t>
  </si>
  <si>
    <t xml:space="preserve">vytvoření kamenice</t>
  </si>
  <si>
    <t xml:space="preserve">bm</t>
  </si>
  <si>
    <t xml:space="preserve">56</t>
  </si>
  <si>
    <t xml:space="preserve">inertní materiál z lomu Mušov</t>
  </si>
  <si>
    <t xml:space="preserve">06</t>
  </si>
  <si>
    <t xml:space="preserve">následná péče - 1. rok</t>
  </si>
  <si>
    <t xml:space="preserve">57</t>
  </si>
  <si>
    <t xml:space="preserve">184802613R00</t>
  </si>
  <si>
    <t xml:space="preserve">Chem. odplevel. po založ.,postřik hnízdově, rovina (2x ročně 3 597 m2)</t>
  </si>
  <si>
    <t xml:space="preserve">06_1_</t>
  </si>
  <si>
    <t xml:space="preserve">06_</t>
  </si>
  <si>
    <t xml:space="preserve">58</t>
  </si>
  <si>
    <t xml:space="preserve">184807601R00</t>
  </si>
  <si>
    <t xml:space="preserve">Ožínání sazenic v okruhu do 30 cm kolem sazenice</t>
  </si>
  <si>
    <t xml:space="preserve">100 m2</t>
  </si>
  <si>
    <t xml:space="preserve">59</t>
  </si>
  <si>
    <t xml:space="preserve">Doplnění mulče tl. do 0,1 m rovina (vrstva 7 cm) (5% ploch)</t>
  </si>
  <si>
    <t xml:space="preserve">60</t>
  </si>
  <si>
    <t xml:space="preserve">Výchovný řez průklestem netrnitých stromů D koruny do 2 m (odrostky) - 5% výsadeb</t>
  </si>
  <si>
    <t xml:space="preserve">61</t>
  </si>
  <si>
    <t xml:space="preserve">Znovuosazení kůlů k dřevině s uvázáním, dl. kůlů do 2 m (odrostky) - 5% výsadeb</t>
  </si>
  <si>
    <t xml:space="preserve">62</t>
  </si>
  <si>
    <t xml:space="preserve">63</t>
  </si>
  <si>
    <t xml:space="preserve">Zalití rostlin vodou plochy nad 20 m2 (10x ročně 20l/strom, 10l/odrostek, 5l/keř, lesnická sazenice)</t>
  </si>
  <si>
    <t xml:space="preserve">64</t>
  </si>
  <si>
    <t xml:space="preserve">Oprava oplocení (uzlové lesnické pletivo s dřevěnými kůly po 3 m délky) - 1% délky</t>
  </si>
  <si>
    <t xml:space="preserve">65</t>
  </si>
  <si>
    <t xml:space="preserve">Pokosení trávníku lučního svah do 1:5, odvoz 20 km (3x ročně květnatý trávník (26 244 m2))</t>
  </si>
  <si>
    <t xml:space="preserve">66</t>
  </si>
  <si>
    <t xml:space="preserve">67</t>
  </si>
  <si>
    <t xml:space="preserve">68</t>
  </si>
  <si>
    <t xml:space="preserve">kůra mulčovací - 5% z celkového objemu</t>
  </si>
  <si>
    <t xml:space="preserve">69</t>
  </si>
  <si>
    <t xml:space="preserve">dřevěný kůl pro oplocenku, pr. 10-15 cm, d=2,2 m, dub nebo akát - oprava 1% z celk. počtu</t>
  </si>
  <si>
    <t xml:space="preserve">70</t>
  </si>
  <si>
    <t xml:space="preserve">dřevěný kolík nebo bambusová tyč d.  2 m,  1ks/1odrostek včetně materiálu úvazku - 5% z celk. počtu</t>
  </si>
  <si>
    <t xml:space="preserve">07</t>
  </si>
  <si>
    <t xml:space="preserve">následná péče - 2. rok</t>
  </si>
  <si>
    <t xml:space="preserve">71</t>
  </si>
  <si>
    <t xml:space="preserve">07_1_</t>
  </si>
  <si>
    <t xml:space="preserve">07_</t>
  </si>
  <si>
    <t xml:space="preserve">72</t>
  </si>
  <si>
    <t xml:space="preserve">73</t>
  </si>
  <si>
    <t xml:space="preserve">74</t>
  </si>
  <si>
    <t xml:space="preserve">75</t>
  </si>
  <si>
    <t xml:space="preserve">76</t>
  </si>
  <si>
    <t xml:space="preserve">77</t>
  </si>
  <si>
    <t xml:space="preserve">78</t>
  </si>
  <si>
    <t xml:space="preserve">79</t>
  </si>
  <si>
    <t xml:space="preserve">80</t>
  </si>
  <si>
    <t xml:space="preserve">81</t>
  </si>
  <si>
    <t xml:space="preserve">82</t>
  </si>
  <si>
    <t xml:space="preserve">83</t>
  </si>
  <si>
    <t xml:space="preserve">84</t>
  </si>
  <si>
    <t xml:space="preserve">08</t>
  </si>
  <si>
    <t xml:space="preserve">následná péče - 3. rok</t>
  </si>
  <si>
    <t xml:space="preserve">85</t>
  </si>
  <si>
    <t xml:space="preserve">08_1_</t>
  </si>
  <si>
    <t xml:space="preserve">08_</t>
  </si>
  <si>
    <t xml:space="preserve">86</t>
  </si>
  <si>
    <t xml:space="preserve">87</t>
  </si>
  <si>
    <t xml:space="preserve">88</t>
  </si>
  <si>
    <t xml:space="preserve">89</t>
  </si>
  <si>
    <t xml:space="preserve">90</t>
  </si>
  <si>
    <t xml:space="preserve">91</t>
  </si>
  <si>
    <t xml:space="preserve">92</t>
  </si>
  <si>
    <t xml:space="preserve">93</t>
  </si>
  <si>
    <t xml:space="preserve">94</t>
  </si>
  <si>
    <t xml:space="preserve">95</t>
  </si>
  <si>
    <t xml:space="preserve">96</t>
  </si>
  <si>
    <t xml:space="preserve">97</t>
  </si>
  <si>
    <t xml:space="preserve">98</t>
  </si>
  <si>
    <t xml:space="preserve">Celkem:</t>
  </si>
  <si>
    <t xml:space="preserve">Poznámka:</t>
  </si>
  <si>
    <t xml:space="preserve">Krycí list rozpočtu</t>
  </si>
  <si>
    <t xml:space="preserve">IČO/DIČ: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</si>
  <si>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</si>
  <si>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</si>
  <si>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</si>
  <si>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</si>
  <si>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</si>
  <si>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</si>
  <si>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</si>
  <si>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</si>
  <si>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</si>
  <si>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</si>
  <si>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</si>
  <si>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</si>
  <si>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</si>
  <si>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</si>
  <si>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</si>
  <si>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</si>
  <si>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</si>
  <si>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</si>
  <si>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</si>
  <si>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</si>
  <si>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</si>
  <si>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</si>
  <si>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Ostatní materiál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</si>
  <si>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</si>
  <si>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</si>
  <si>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</si>
  <si>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</si>
  <si>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</si>
  <si>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</si>
  <si>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VORN celkem</t>
  </si>
  <si>
    <t xml:space="preserve">VORN celkem z obj.</t>
  </si>
  <si>
    <t xml:space="preserve">Základ 0%</t>
  </si>
  <si>
    <t xml:space="preserve">Základ 12%</t>
  </si>
  <si>
    <t xml:space="preserve">DPH 12%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</si>
  <si>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</si>
  <si>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</si>
  <si>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</si>
  <si>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</si>
  <si>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Projektant</t>
  </si>
  <si>
    <t xml:space="preserve">Objednatel</t>
  </si>
  <si>
    <t xml:space="preserve">Zhotovitel</t>
  </si>
  <si>
    <t xml:space="preserve">Datum, razítko a podpis</t>
  </si>
  <si>
    <t xml:space="preserve">Vedlejší a ostatní rozpočtové náklady</t>
  </si>
  <si>
    <t xml:space="preserve">Vedlejší rozpočtové náklady VRN</t>
  </si>
  <si>
    <t xml:space="preserve">Doplňkové náklady DN</t>
  </si>
  <si>
    <t xml:space="preserve">Kč</t>
  </si>
  <si>
    <t xml:space="preserve">%</t>
  </si>
  <si>
    <t xml:space="preserve">Základna</t>
  </si>
  <si>
    <t xml:space="preserve">Celkem DN</t>
  </si>
  <si>
    <t xml:space="preserve">Celkem NUS</t>
  </si>
  <si>
    <t xml:space="preserve">Celkem VRN</t>
  </si>
  <si>
    <t xml:space="preserve">Ostatní rozpočtové náklady ORN</t>
  </si>
  <si>
    <t xml:space="preserve">Ostatní rozpočtové náklady (ORN)</t>
  </si>
  <si>
    <t xml:space="preserve">Celkem ORN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</si>
</sst>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dd/mm/yyyy"/>
    <numFmt numFmtId="167" formatCode="0"/>
    <numFmt numFmtId="168" formatCode="General"/>
  </numFmts>
  <fonts count="15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name val="Calibri"/>
      <family val="0"/>
      <charset val="1"/>
    </font>
    <font>
      <sz val="18"/>
      <color rgb="FF000000"/>
      <name val="Arial"/>
      <family val="0"/>
      <charset val="238"/>
    </font>
    <font>
      <b val="true"/>
      <sz val="10"/>
      <color rgb="FF000000"/>
      <name val="Arial"/>
      <family val="0"/>
      <charset val="238"/>
    </font>
    <font>
      <sz val="10"/>
      <color rgb="FF000000"/>
      <name val="Arial"/>
      <family val="0"/>
      <charset val="238"/>
    </font>
    <font>
      <sz val="10"/>
      <color rgb="FF000080"/>
      <name val="Arial"/>
      <family val="0"/>
      <charset val="238"/>
    </font>
    <font>
      <i val="true"/>
      <sz val="8"/>
      <color rgb="FF000000"/>
      <name val="Arial"/>
      <family val="0"/>
      <charset val="238"/>
    </font>
    <font>
      <b val="true"/>
      <sz val="18"/>
      <color rgb="FF000000"/>
      <name val="Arial"/>
      <family val="0"/>
      <charset val="238"/>
    </font>
    <font>
      <b val="true"/>
      <sz val="20"/>
      <color rgb="FF000000"/>
      <name val="Arial"/>
      <family val="0"/>
      <charset val="238"/>
    </font>
    <font>
      <b val="true"/>
      <sz val="11"/>
      <color rgb="FF000000"/>
      <name val="Arial"/>
      <family val="0"/>
      <charset val="238"/>
    </font>
    <font>
      <b val="true"/>
      <sz val="12"/>
      <color rgb="FF000000"/>
      <name val="Arial"/>
      <family val="0"/>
      <charset val="238"/>
    </font>
    <font>
      <sz val="12"/>
      <color rgb="FF000000"/>
      <name val="Arial"/>
      <family val="0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3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2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2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2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7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2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2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2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2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4" fillId="0" borderId="2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2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2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4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2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4" fillId="0" borderId="2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2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4" fillId="0" borderId="1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2" borderId="2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3" fillId="2" borderId="2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2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3" fillId="2" borderId="2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2" borderId="2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2" borderId="2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2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3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3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3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3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1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2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3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3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0" borderId="3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3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3" fillId="0" borderId="35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0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1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</xdr:col>
      <xdr:colOff>384120</xdr:colOff>
      <xdr:row>0</xdr:row>
      <xdr:rowOff>666000</xdr:rowOff>
    </xdr:to>
    <xdr:pic>
      <xdr:nvPicPr>
        <xdr:cNvPr id="0" name="" descr=""/>
        <xdr:cNvPicPr/>
      </xdr:nvPicPr>
      <xdr:blipFill>
        <a:blip r:embed="rId1"/>
        <a:stretch/>
      </xdr:blipFill>
      <xdr:spPr>
        <a:xfrm>
          <a:off x="0" y="0"/>
          <a:ext cx="665280" cy="66600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</xdr:col>
      <xdr:colOff>20880</xdr:colOff>
      <xdr:row>0</xdr:row>
      <xdr:rowOff>666000</xdr:rowOff>
    </xdr:to>
    <xdr:pic>
      <xdr:nvPicPr>
        <xdr:cNvPr id="1" name="" descr=""/>
        <xdr:cNvPicPr/>
      </xdr:nvPicPr>
      <xdr:blipFill>
        <a:blip r:embed="rId1"/>
        <a:stretch/>
      </xdr:blipFill>
      <xdr:spPr>
        <a:xfrm>
          <a:off x="0" y="0"/>
          <a:ext cx="665280" cy="66600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</xdr:col>
      <xdr:colOff>20880</xdr:colOff>
      <xdr:row>0</xdr:row>
      <xdr:rowOff>666000</xdr:rowOff>
    </xdr:to>
    <xdr:pic>
      <xdr:nvPicPr>
        <xdr:cNvPr id="2" name="" descr=""/>
        <xdr:cNvPicPr/>
      </xdr:nvPicPr>
      <xdr:blipFill>
        <a:blip r:embed="rId1"/>
        <a:stretch/>
      </xdr:blipFill>
      <xdr:spPr>
        <a:xfrm>
          <a:off x="0" y="0"/>
          <a:ext cx="665280" cy="666000"/>
        </a:xfrm>
        <a:prstGeom prst="rect">
          <a:avLst/>
        </a:prstGeom>
        <a:ln w="9525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X12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54" activePane="bottomLeft" state="frozen"/>
      <selection pane="topLeft" activeCell="A1" activeCellId="0" sqref="A1"/>
      <selection pane="bottomLeft" activeCell="D68" activeCellId="0" sqref="D68:E68"/>
    </sheetView>
  </sheetViews>
  <sheetFormatPr defaultColWidth="12.171875" defaultRowHeight="15" zeroHeight="false" outlineLevelRow="0" outlineLevelCol="0"/>
  <cols>
    <col collapsed="false" customWidth="true" hidden="false" outlineLevel="0" max="1" min="1" style="1" width="3.98"/>
    <col collapsed="false" customWidth="true" hidden="false" outlineLevel="0" max="2" min="2" style="1" width="7.57"/>
    <col collapsed="false" customWidth="true" hidden="false" outlineLevel="0" max="3" min="3" style="1" width="17.86"/>
    <col collapsed="false" customWidth="true" hidden="false" outlineLevel="0" max="4" min="4" style="1" width="42.86"/>
    <col collapsed="false" customWidth="true" hidden="false" outlineLevel="0" max="5" min="5" style="1" width="35.71"/>
    <col collapsed="false" customWidth="true" hidden="false" outlineLevel="0" max="6" min="6" style="1" width="8.57"/>
    <col collapsed="false" customWidth="true" hidden="false" outlineLevel="0" max="7" min="7" style="1" width="12.86"/>
    <col collapsed="false" customWidth="true" hidden="false" outlineLevel="0" max="8" min="8" style="1" width="11.99"/>
    <col collapsed="false" customWidth="true" hidden="false" outlineLevel="0" max="9" min="9" style="1" width="11.14"/>
    <col collapsed="false" customWidth="true" hidden="true" outlineLevel="0" max="11" min="10" style="1" width="15.71"/>
    <col collapsed="false" customWidth="true" hidden="false" outlineLevel="0" max="13" min="12" style="1" width="15.71"/>
    <col collapsed="false" customWidth="true" hidden="true" outlineLevel="0" max="15" min="14" style="1" width="11.71"/>
    <col collapsed="false" customWidth="true" hidden="false" outlineLevel="0" max="16" min="16" style="1" width="14.69"/>
    <col collapsed="false" customWidth="false" hidden="true" outlineLevel="0" max="75" min="25" style="1" width="12.14"/>
    <col collapsed="false" customWidth="true" hidden="true" outlineLevel="0" max="76" min="76" style="1" width="78.58"/>
    <col collapsed="false" customWidth="false" hidden="true" outlineLevel="0" max="78" min="77" style="1" width="12.14"/>
  </cols>
  <sheetData>
    <row r="1" customFormat="false" ht="54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AS1" s="3" t="n">
        <f aca="false">SUM(AJ1:AJ2)</f>
        <v>0</v>
      </c>
      <c r="AT1" s="3" t="n">
        <f aca="false">SUM(AK1:AK2)</f>
        <v>0</v>
      </c>
      <c r="AU1" s="3" t="n">
        <f aca="false">SUM(AL1:AL2)</f>
        <v>0</v>
      </c>
    </row>
    <row r="2" customFormat="false" ht="15" hidden="false" customHeight="true" outlineLevel="0" collapsed="false">
      <c r="A2" s="4" t="s">
        <v>1</v>
      </c>
      <c r="B2" s="4"/>
      <c r="C2" s="4"/>
      <c r="D2" s="5" t="s">
        <v>2</v>
      </c>
      <c r="E2" s="5"/>
      <c r="F2" s="6" t="s">
        <v>3</v>
      </c>
      <c r="G2" s="6"/>
      <c r="H2" s="6" t="s">
        <v>4</v>
      </c>
      <c r="I2" s="7" t="s">
        <v>5</v>
      </c>
      <c r="J2" s="7"/>
      <c r="K2" s="8" t="s">
        <v>6</v>
      </c>
      <c r="L2" s="8"/>
      <c r="M2" s="8"/>
      <c r="N2" s="8"/>
      <c r="O2" s="8"/>
      <c r="P2" s="8"/>
    </row>
    <row r="3" customFormat="false" ht="15" hidden="false" customHeight="false" outlineLevel="0" collapsed="false">
      <c r="A3" s="4"/>
      <c r="B3" s="4"/>
      <c r="C3" s="4"/>
      <c r="D3" s="5"/>
      <c r="E3" s="5"/>
      <c r="F3" s="6"/>
      <c r="G3" s="6"/>
      <c r="H3" s="6"/>
      <c r="I3" s="6"/>
      <c r="J3" s="7"/>
      <c r="K3" s="8"/>
      <c r="L3" s="8"/>
      <c r="M3" s="8"/>
      <c r="N3" s="8"/>
      <c r="O3" s="8"/>
      <c r="P3" s="8"/>
    </row>
    <row r="4" customFormat="false" ht="13.8" hidden="false" customHeight="true" outlineLevel="0" collapsed="false">
      <c r="A4" s="9" t="s">
        <v>7</v>
      </c>
      <c r="B4" s="9"/>
      <c r="C4" s="9"/>
      <c r="D4" s="10" t="s">
        <v>4</v>
      </c>
      <c r="E4" s="10"/>
      <c r="F4" s="11" t="s">
        <v>8</v>
      </c>
      <c r="G4" s="11"/>
      <c r="H4" s="11"/>
      <c r="I4" s="10" t="s">
        <v>9</v>
      </c>
      <c r="J4" s="10"/>
      <c r="K4" s="12" t="s">
        <v>6</v>
      </c>
      <c r="L4" s="12"/>
      <c r="M4" s="12"/>
      <c r="N4" s="12"/>
      <c r="O4" s="12"/>
      <c r="P4" s="12"/>
    </row>
    <row r="5" customFormat="false" ht="13.8" hidden="false" customHeight="false" outlineLevel="0" collapsed="false">
      <c r="A5" s="9"/>
      <c r="B5" s="9"/>
      <c r="C5" s="9"/>
      <c r="D5" s="10"/>
      <c r="E5" s="10"/>
      <c r="F5" s="11"/>
      <c r="G5" s="11"/>
      <c r="H5" s="11"/>
      <c r="I5" s="11"/>
      <c r="J5" s="10"/>
      <c r="K5" s="12"/>
      <c r="L5" s="12"/>
      <c r="M5" s="12"/>
      <c r="N5" s="12"/>
      <c r="O5" s="12"/>
      <c r="P5" s="12"/>
    </row>
    <row r="6" customFormat="false" ht="15" hidden="false" customHeight="true" outlineLevel="0" collapsed="false">
      <c r="A6" s="9" t="s">
        <v>10</v>
      </c>
      <c r="B6" s="9"/>
      <c r="C6" s="9"/>
      <c r="D6" s="10" t="s">
        <v>4</v>
      </c>
      <c r="E6" s="10"/>
      <c r="F6" s="11" t="s">
        <v>11</v>
      </c>
      <c r="G6" s="11"/>
      <c r="H6" s="11" t="s">
        <v>4</v>
      </c>
      <c r="I6" s="10" t="s">
        <v>12</v>
      </c>
      <c r="J6" s="10"/>
      <c r="K6" s="12" t="s">
        <v>6</v>
      </c>
      <c r="L6" s="12"/>
      <c r="M6" s="12"/>
      <c r="N6" s="12"/>
      <c r="O6" s="12"/>
      <c r="P6" s="12"/>
    </row>
    <row r="7" customFormat="false" ht="15" hidden="false" customHeight="false" outlineLevel="0" collapsed="false">
      <c r="A7" s="9"/>
      <c r="B7" s="9"/>
      <c r="C7" s="9"/>
      <c r="D7" s="10"/>
      <c r="E7" s="10"/>
      <c r="F7" s="11"/>
      <c r="G7" s="11"/>
      <c r="H7" s="11"/>
      <c r="I7" s="11"/>
      <c r="J7" s="10"/>
      <c r="K7" s="12"/>
      <c r="L7" s="12"/>
      <c r="M7" s="12"/>
      <c r="N7" s="12"/>
      <c r="O7" s="12"/>
      <c r="P7" s="12"/>
    </row>
    <row r="8" customFormat="false" ht="15" hidden="false" customHeight="true" outlineLevel="0" collapsed="false">
      <c r="A8" s="9" t="s">
        <v>13</v>
      </c>
      <c r="B8" s="9"/>
      <c r="C8" s="9"/>
      <c r="D8" s="10" t="s">
        <v>4</v>
      </c>
      <c r="E8" s="10"/>
      <c r="F8" s="11" t="s">
        <v>14</v>
      </c>
      <c r="G8" s="11"/>
      <c r="H8" s="13" t="n">
        <v>45616</v>
      </c>
      <c r="I8" s="10" t="s">
        <v>15</v>
      </c>
      <c r="J8" s="10"/>
      <c r="K8" s="12" t="s">
        <v>6</v>
      </c>
      <c r="L8" s="12"/>
      <c r="M8" s="12"/>
      <c r="N8" s="12"/>
      <c r="O8" s="12"/>
      <c r="P8" s="12"/>
    </row>
    <row r="9" customFormat="false" ht="15" hidden="false" customHeight="false" outlineLevel="0" collapsed="false">
      <c r="A9" s="9"/>
      <c r="B9" s="9"/>
      <c r="C9" s="9"/>
      <c r="D9" s="10"/>
      <c r="E9" s="10"/>
      <c r="F9" s="11"/>
      <c r="G9" s="11"/>
      <c r="H9" s="13"/>
      <c r="I9" s="13"/>
      <c r="J9" s="10"/>
      <c r="K9" s="12"/>
      <c r="L9" s="12"/>
      <c r="M9" s="12"/>
      <c r="N9" s="12"/>
      <c r="O9" s="12"/>
      <c r="P9" s="12"/>
    </row>
    <row r="10" customFormat="false" ht="15" hidden="false" customHeight="false" outlineLevel="0" collapsed="false">
      <c r="A10" s="14" t="s">
        <v>16</v>
      </c>
      <c r="B10" s="15" t="s">
        <v>17</v>
      </c>
      <c r="C10" s="15" t="s">
        <v>18</v>
      </c>
      <c r="D10" s="15" t="s">
        <v>19</v>
      </c>
      <c r="E10" s="15"/>
      <c r="F10" s="15" t="s">
        <v>20</v>
      </c>
      <c r="G10" s="16" t="s">
        <v>21</v>
      </c>
      <c r="H10" s="17" t="s">
        <v>22</v>
      </c>
      <c r="I10" s="18" t="s">
        <v>23</v>
      </c>
      <c r="J10" s="19" t="s">
        <v>24</v>
      </c>
      <c r="K10" s="19"/>
      <c r="L10" s="19"/>
      <c r="M10" s="20" t="s">
        <v>24</v>
      </c>
      <c r="N10" s="21" t="s">
        <v>25</v>
      </c>
      <c r="O10" s="21"/>
      <c r="P10" s="22" t="s">
        <v>26</v>
      </c>
      <c r="BK10" s="23" t="s">
        <v>27</v>
      </c>
      <c r="BL10" s="24" t="s">
        <v>28</v>
      </c>
      <c r="BW10" s="24" t="s">
        <v>29</v>
      </c>
    </row>
    <row r="11" customFormat="false" ht="15" hidden="false" customHeight="false" outlineLevel="0" collapsed="false">
      <c r="A11" s="25" t="s">
        <v>4</v>
      </c>
      <c r="B11" s="26" t="s">
        <v>4</v>
      </c>
      <c r="C11" s="26" t="s">
        <v>4</v>
      </c>
      <c r="D11" s="27" t="s">
        <v>30</v>
      </c>
      <c r="E11" s="27"/>
      <c r="F11" s="26" t="s">
        <v>4</v>
      </c>
      <c r="G11" s="26" t="s">
        <v>4</v>
      </c>
      <c r="H11" s="28" t="s">
        <v>31</v>
      </c>
      <c r="I11" s="29" t="s">
        <v>4</v>
      </c>
      <c r="J11" s="30" t="s">
        <v>32</v>
      </c>
      <c r="K11" s="31" t="s">
        <v>33</v>
      </c>
      <c r="L11" s="32" t="s">
        <v>34</v>
      </c>
      <c r="M11" s="32" t="s">
        <v>35</v>
      </c>
      <c r="N11" s="31" t="s">
        <v>36</v>
      </c>
      <c r="O11" s="28" t="s">
        <v>34</v>
      </c>
      <c r="P11" s="30" t="s">
        <v>37</v>
      </c>
      <c r="Z11" s="23" t="s">
        <v>38</v>
      </c>
      <c r="AA11" s="23" t="s">
        <v>39</v>
      </c>
      <c r="AB11" s="23" t="s">
        <v>40</v>
      </c>
      <c r="AC11" s="23" t="s">
        <v>41</v>
      </c>
      <c r="AD11" s="23" t="s">
        <v>42</v>
      </c>
      <c r="AE11" s="23" t="s">
        <v>43</v>
      </c>
      <c r="AF11" s="23" t="s">
        <v>44</v>
      </c>
      <c r="AG11" s="23" t="s">
        <v>45</v>
      </c>
      <c r="AH11" s="23" t="s">
        <v>46</v>
      </c>
      <c r="BH11" s="23" t="s">
        <v>47</v>
      </c>
      <c r="BI11" s="23" t="s">
        <v>48</v>
      </c>
      <c r="BJ11" s="23" t="s">
        <v>49</v>
      </c>
    </row>
    <row r="12" customFormat="false" ht="15" hidden="false" customHeight="true" outlineLevel="0" collapsed="false">
      <c r="A12" s="33"/>
      <c r="B12" s="34" t="s">
        <v>50</v>
      </c>
      <c r="C12" s="34"/>
      <c r="D12" s="35" t="s">
        <v>51</v>
      </c>
      <c r="E12" s="35"/>
      <c r="F12" s="36" t="s">
        <v>4</v>
      </c>
      <c r="G12" s="36" t="s">
        <v>4</v>
      </c>
      <c r="H12" s="36" t="s">
        <v>4</v>
      </c>
      <c r="I12" s="36" t="s">
        <v>4</v>
      </c>
      <c r="J12" s="3" t="n">
        <f aca="false">J13</f>
        <v>0</v>
      </c>
      <c r="K12" s="3" t="n">
        <f aca="false">K13</f>
        <v>0</v>
      </c>
      <c r="L12" s="3" t="n">
        <f aca="false">L13</f>
        <v>0</v>
      </c>
      <c r="M12" s="3" t="n">
        <f aca="false">M13</f>
        <v>0</v>
      </c>
      <c r="N12" s="23"/>
      <c r="O12" s="3" t="n">
        <f aca="false">O13</f>
        <v>6444.331325</v>
      </c>
      <c r="P12" s="37"/>
    </row>
    <row r="13" customFormat="false" ht="15" hidden="false" customHeight="true" outlineLevel="0" collapsed="false">
      <c r="A13" s="33"/>
      <c r="B13" s="34" t="s">
        <v>50</v>
      </c>
      <c r="C13" s="34" t="s">
        <v>52</v>
      </c>
      <c r="D13" s="35" t="s">
        <v>53</v>
      </c>
      <c r="E13" s="35"/>
      <c r="F13" s="36" t="s">
        <v>4</v>
      </c>
      <c r="G13" s="36" t="s">
        <v>4</v>
      </c>
      <c r="H13" s="36" t="s">
        <v>4</v>
      </c>
      <c r="I13" s="36" t="s">
        <v>4</v>
      </c>
      <c r="J13" s="3" t="n">
        <f aca="false">SUM(J14:J28)</f>
        <v>0</v>
      </c>
      <c r="K13" s="3" t="n">
        <f aca="false">SUM(K14:K28)</f>
        <v>0</v>
      </c>
      <c r="L13" s="3" t="n">
        <f aca="false">SUM(L14:L28)</f>
        <v>0</v>
      </c>
      <c r="M13" s="3" t="n">
        <f aca="false">SUM(M14:M28)</f>
        <v>0</v>
      </c>
      <c r="N13" s="23"/>
      <c r="O13" s="3" t="n">
        <f aca="false">SUM(O14:O28)</f>
        <v>6444.331325</v>
      </c>
      <c r="P13" s="37"/>
      <c r="AI13" s="23" t="s">
        <v>50</v>
      </c>
      <c r="AS13" s="3" t="n">
        <f aca="false">SUM(AJ14:AJ28)</f>
        <v>0</v>
      </c>
      <c r="AT13" s="3" t="n">
        <f aca="false">SUM(AK14:AK28)</f>
        <v>0</v>
      </c>
      <c r="AU13" s="3" t="n">
        <f aca="false">SUM(AL14:AL28)</f>
        <v>0</v>
      </c>
    </row>
    <row r="14" customFormat="false" ht="15" hidden="false" customHeight="true" outlineLevel="0" collapsed="false">
      <c r="A14" s="38" t="s">
        <v>54</v>
      </c>
      <c r="B14" s="11" t="s">
        <v>50</v>
      </c>
      <c r="C14" s="11" t="s">
        <v>55</v>
      </c>
      <c r="D14" s="10" t="s">
        <v>56</v>
      </c>
      <c r="E14" s="10"/>
      <c r="F14" s="11" t="s">
        <v>57</v>
      </c>
      <c r="G14" s="39" t="n">
        <v>30266</v>
      </c>
      <c r="H14" s="39" t="n">
        <v>0</v>
      </c>
      <c r="I14" s="40" t="s">
        <v>58</v>
      </c>
      <c r="J14" s="39" t="n">
        <f aca="false">G14*AO14</f>
        <v>0</v>
      </c>
      <c r="K14" s="39" t="n">
        <f aca="false">G14*AP14</f>
        <v>0</v>
      </c>
      <c r="L14" s="39" t="n">
        <f aca="false">G14*H14</f>
        <v>0</v>
      </c>
      <c r="M14" s="39" t="n">
        <f aca="false">L14*(1+BW14/100)</f>
        <v>0</v>
      </c>
      <c r="N14" s="39" t="n">
        <v>0</v>
      </c>
      <c r="O14" s="39" t="n">
        <f aca="false">G14*N14</f>
        <v>0</v>
      </c>
      <c r="P14" s="41" t="s">
        <v>59</v>
      </c>
      <c r="Z14" s="39" t="n">
        <f aca="false">IF(AQ14="5",BJ14,0)</f>
        <v>0</v>
      </c>
      <c r="AB14" s="39" t="n">
        <f aca="false">IF(AQ14="1",BH14,0)</f>
        <v>0</v>
      </c>
      <c r="AC14" s="39" t="n">
        <f aca="false">IF(AQ14="1",BI14,0)</f>
        <v>0</v>
      </c>
      <c r="AD14" s="39" t="n">
        <f aca="false">IF(AQ14="7",BH14,0)</f>
        <v>0</v>
      </c>
      <c r="AE14" s="39" t="n">
        <f aca="false">IF(AQ14="7",BI14,0)</f>
        <v>0</v>
      </c>
      <c r="AF14" s="39" t="n">
        <f aca="false">IF(AQ14="2",BH14,0)</f>
        <v>0</v>
      </c>
      <c r="AG14" s="39" t="n">
        <f aca="false">IF(AQ14="2",BI14,0)</f>
        <v>0</v>
      </c>
      <c r="AH14" s="39" t="n">
        <f aca="false">IF(AQ14="0",BJ14,0)</f>
        <v>0</v>
      </c>
      <c r="AI14" s="23" t="s">
        <v>50</v>
      </c>
      <c r="AJ14" s="39" t="n">
        <f aca="false">IF(AN14=0,L14,0)</f>
        <v>0</v>
      </c>
      <c r="AK14" s="39" t="n">
        <f aca="false">IF(AN14=21,L14,0)</f>
        <v>0</v>
      </c>
      <c r="AL14" s="39" t="n">
        <f aca="false">IF(AN14=21,L14,0)</f>
        <v>0</v>
      </c>
      <c r="AN14" s="39" t="n">
        <v>21</v>
      </c>
      <c r="AO14" s="39" t="n">
        <f aca="false">H14*0</f>
        <v>0</v>
      </c>
      <c r="AP14" s="39" t="n">
        <f aca="false">H14*(1-0)</f>
        <v>0</v>
      </c>
      <c r="AQ14" s="40" t="s">
        <v>54</v>
      </c>
      <c r="AV14" s="39" t="n">
        <f aca="false">AW14+AX14</f>
        <v>0</v>
      </c>
      <c r="AW14" s="39" t="n">
        <f aca="false">G14*AO14</f>
        <v>0</v>
      </c>
      <c r="AX14" s="39" t="n">
        <f aca="false">G14*AP14</f>
        <v>0</v>
      </c>
      <c r="AY14" s="40" t="s">
        <v>60</v>
      </c>
      <c r="AZ14" s="40" t="s">
        <v>61</v>
      </c>
      <c r="BA14" s="23" t="s">
        <v>62</v>
      </c>
      <c r="BC14" s="39" t="n">
        <f aca="false">AW14+AX14</f>
        <v>0</v>
      </c>
      <c r="BD14" s="39" t="n">
        <f aca="false">H14/(100-BE14)*100</f>
        <v>0</v>
      </c>
      <c r="BE14" s="39" t="n">
        <v>0</v>
      </c>
      <c r="BF14" s="39" t="n">
        <f aca="false">O14</f>
        <v>0</v>
      </c>
      <c r="BH14" s="39" t="n">
        <f aca="false">G14*AO14</f>
        <v>0</v>
      </c>
      <c r="BI14" s="39" t="n">
        <f aca="false">G14*AP14</f>
        <v>0</v>
      </c>
      <c r="BJ14" s="39" t="n">
        <f aca="false">G14*H14</f>
        <v>0</v>
      </c>
      <c r="BK14" s="39"/>
      <c r="BL14" s="39" t="n">
        <v>184</v>
      </c>
      <c r="BW14" s="39" t="str">
        <f aca="false">I14</f>
        <v>21</v>
      </c>
      <c r="BX14" s="10" t="s">
        <v>56</v>
      </c>
    </row>
    <row r="15" customFormat="false" ht="15" hidden="false" customHeight="true" outlineLevel="0" collapsed="false">
      <c r="A15" s="38" t="s">
        <v>63</v>
      </c>
      <c r="B15" s="11" t="s">
        <v>50</v>
      </c>
      <c r="C15" s="11" t="s">
        <v>64</v>
      </c>
      <c r="D15" s="10" t="s">
        <v>65</v>
      </c>
      <c r="E15" s="10"/>
      <c r="F15" s="11" t="s">
        <v>57</v>
      </c>
      <c r="G15" s="39" t="n">
        <v>30266</v>
      </c>
      <c r="H15" s="39" t="n">
        <v>0</v>
      </c>
      <c r="I15" s="40" t="s">
        <v>58</v>
      </c>
      <c r="J15" s="39" t="n">
        <f aca="false">G15*AO15</f>
        <v>0</v>
      </c>
      <c r="K15" s="39" t="n">
        <f aca="false">G15*AP15</f>
        <v>0</v>
      </c>
      <c r="L15" s="39" t="n">
        <f aca="false">G15*H15</f>
        <v>0</v>
      </c>
      <c r="M15" s="39" t="n">
        <f aca="false">L15*(1+BW15/100)</f>
        <v>0</v>
      </c>
      <c r="N15" s="39" t="n">
        <v>0</v>
      </c>
      <c r="O15" s="39" t="n">
        <f aca="false">G15*N15</f>
        <v>0</v>
      </c>
      <c r="P15" s="41" t="s">
        <v>59</v>
      </c>
      <c r="Z15" s="39" t="n">
        <f aca="false">IF(AQ15="5",BJ15,0)</f>
        <v>0</v>
      </c>
      <c r="AB15" s="39" t="n">
        <f aca="false">IF(AQ15="1",BH15,0)</f>
        <v>0</v>
      </c>
      <c r="AC15" s="39" t="n">
        <f aca="false">IF(AQ15="1",BI15,0)</f>
        <v>0</v>
      </c>
      <c r="AD15" s="39" t="n">
        <f aca="false">IF(AQ15="7",BH15,0)</f>
        <v>0</v>
      </c>
      <c r="AE15" s="39" t="n">
        <f aca="false">IF(AQ15="7",BI15,0)</f>
        <v>0</v>
      </c>
      <c r="AF15" s="39" t="n">
        <f aca="false">IF(AQ15="2",BH15,0)</f>
        <v>0</v>
      </c>
      <c r="AG15" s="39" t="n">
        <f aca="false">IF(AQ15="2",BI15,0)</f>
        <v>0</v>
      </c>
      <c r="AH15" s="39" t="n">
        <f aca="false">IF(AQ15="0",BJ15,0)</f>
        <v>0</v>
      </c>
      <c r="AI15" s="23" t="s">
        <v>50</v>
      </c>
      <c r="AJ15" s="39" t="n">
        <f aca="false">IF(AN15=0,L15,0)</f>
        <v>0</v>
      </c>
      <c r="AK15" s="39" t="n">
        <f aca="false">IF(AN15=21,L15,0)</f>
        <v>0</v>
      </c>
      <c r="AL15" s="39" t="n">
        <f aca="false">IF(AN15=21,L15,0)</f>
        <v>0</v>
      </c>
      <c r="AN15" s="39" t="n">
        <v>21</v>
      </c>
      <c r="AO15" s="39" t="n">
        <f aca="false">H15*0.007029877</f>
        <v>0</v>
      </c>
      <c r="AP15" s="39" t="n">
        <f aca="false">H15*(1-0.007029877)</f>
        <v>0</v>
      </c>
      <c r="AQ15" s="40" t="s">
        <v>54</v>
      </c>
      <c r="AV15" s="39" t="n">
        <f aca="false">AW15+AX15</f>
        <v>0</v>
      </c>
      <c r="AW15" s="39" t="n">
        <f aca="false">G15*AO15</f>
        <v>0</v>
      </c>
      <c r="AX15" s="39" t="n">
        <f aca="false">G15*AP15</f>
        <v>0</v>
      </c>
      <c r="AY15" s="40" t="s">
        <v>60</v>
      </c>
      <c r="AZ15" s="40" t="s">
        <v>61</v>
      </c>
      <c r="BA15" s="23" t="s">
        <v>62</v>
      </c>
      <c r="BC15" s="39" t="n">
        <f aca="false">AW15+AX15</f>
        <v>0</v>
      </c>
      <c r="BD15" s="39" t="n">
        <f aca="false">H15/(100-BE15)*100</f>
        <v>0</v>
      </c>
      <c r="BE15" s="39" t="n">
        <v>0</v>
      </c>
      <c r="BF15" s="39" t="n">
        <f aca="false">O15</f>
        <v>0</v>
      </c>
      <c r="BH15" s="39" t="n">
        <f aca="false">G15*AO15</f>
        <v>0</v>
      </c>
      <c r="BI15" s="39" t="n">
        <f aca="false">G15*AP15</f>
        <v>0</v>
      </c>
      <c r="BJ15" s="39" t="n">
        <f aca="false">G15*H15</f>
        <v>0</v>
      </c>
      <c r="BK15" s="39"/>
      <c r="BL15" s="39" t="n">
        <v>184</v>
      </c>
      <c r="BW15" s="39" t="str">
        <f aca="false">I15</f>
        <v>21</v>
      </c>
      <c r="BX15" s="10" t="s">
        <v>65</v>
      </c>
    </row>
    <row r="16" customFormat="false" ht="15" hidden="false" customHeight="true" outlineLevel="0" collapsed="false">
      <c r="A16" s="38" t="s">
        <v>66</v>
      </c>
      <c r="B16" s="11" t="s">
        <v>50</v>
      </c>
      <c r="C16" s="11" t="s">
        <v>67</v>
      </c>
      <c r="D16" s="10" t="s">
        <v>68</v>
      </c>
      <c r="E16" s="10"/>
      <c r="F16" s="11" t="s">
        <v>57</v>
      </c>
      <c r="G16" s="39" t="n">
        <v>30266</v>
      </c>
      <c r="H16" s="39" t="n">
        <v>0</v>
      </c>
      <c r="I16" s="40" t="s">
        <v>58</v>
      </c>
      <c r="J16" s="39" t="n">
        <f aca="false">G16*AO16</f>
        <v>0</v>
      </c>
      <c r="K16" s="39" t="n">
        <f aca="false">G16*AP16</f>
        <v>0</v>
      </c>
      <c r="L16" s="39" t="n">
        <f aca="false">G16*H16</f>
        <v>0</v>
      </c>
      <c r="M16" s="39" t="n">
        <f aca="false">L16*(1+BW16/100)</f>
        <v>0</v>
      </c>
      <c r="N16" s="39" t="n">
        <v>0</v>
      </c>
      <c r="O16" s="39" t="n">
        <f aca="false">G16*N16</f>
        <v>0</v>
      </c>
      <c r="P16" s="41" t="s">
        <v>59</v>
      </c>
      <c r="Z16" s="39" t="n">
        <f aca="false">IF(AQ16="5",BJ16,0)</f>
        <v>0</v>
      </c>
      <c r="AB16" s="39" t="n">
        <f aca="false">IF(AQ16="1",BH16,0)</f>
        <v>0</v>
      </c>
      <c r="AC16" s="39" t="n">
        <f aca="false">IF(AQ16="1",BI16,0)</f>
        <v>0</v>
      </c>
      <c r="AD16" s="39" t="n">
        <f aca="false">IF(AQ16="7",BH16,0)</f>
        <v>0</v>
      </c>
      <c r="AE16" s="39" t="n">
        <f aca="false">IF(AQ16="7",BI16,0)</f>
        <v>0</v>
      </c>
      <c r="AF16" s="39" t="n">
        <f aca="false">IF(AQ16="2",BH16,0)</f>
        <v>0</v>
      </c>
      <c r="AG16" s="39" t="n">
        <f aca="false">IF(AQ16="2",BI16,0)</f>
        <v>0</v>
      </c>
      <c r="AH16" s="39" t="n">
        <f aca="false">IF(AQ16="0",BJ16,0)</f>
        <v>0</v>
      </c>
      <c r="AI16" s="23" t="s">
        <v>50</v>
      </c>
      <c r="AJ16" s="39" t="n">
        <f aca="false">IF(AN16=0,L16,0)</f>
        <v>0</v>
      </c>
      <c r="AK16" s="39" t="n">
        <f aca="false">IF(AN16=21,L16,0)</f>
        <v>0</v>
      </c>
      <c r="AL16" s="39" t="n">
        <f aca="false">IF(AN16=21,L16,0)</f>
        <v>0</v>
      </c>
      <c r="AN16" s="39" t="n">
        <v>21</v>
      </c>
      <c r="AO16" s="39" t="n">
        <f aca="false">H16*0</f>
        <v>0</v>
      </c>
      <c r="AP16" s="39" t="n">
        <f aca="false">H16*(1-0)</f>
        <v>0</v>
      </c>
      <c r="AQ16" s="40" t="s">
        <v>54</v>
      </c>
      <c r="AV16" s="39" t="n">
        <f aca="false">AW16+AX16</f>
        <v>0</v>
      </c>
      <c r="AW16" s="39" t="n">
        <f aca="false">G16*AO16</f>
        <v>0</v>
      </c>
      <c r="AX16" s="39" t="n">
        <f aca="false">G16*AP16</f>
        <v>0</v>
      </c>
      <c r="AY16" s="40" t="s">
        <v>60</v>
      </c>
      <c r="AZ16" s="40" t="s">
        <v>61</v>
      </c>
      <c r="BA16" s="23" t="s">
        <v>62</v>
      </c>
      <c r="BC16" s="39" t="n">
        <f aca="false">AW16+AX16</f>
        <v>0</v>
      </c>
      <c r="BD16" s="39" t="n">
        <f aca="false">H16/(100-BE16)*100</f>
        <v>0</v>
      </c>
      <c r="BE16" s="39" t="n">
        <v>0</v>
      </c>
      <c r="BF16" s="39" t="n">
        <f aca="false">O16</f>
        <v>0</v>
      </c>
      <c r="BH16" s="39" t="n">
        <f aca="false">G16*AO16</f>
        <v>0</v>
      </c>
      <c r="BI16" s="39" t="n">
        <f aca="false">G16*AP16</f>
        <v>0</v>
      </c>
      <c r="BJ16" s="39" t="n">
        <f aca="false">G16*H16</f>
        <v>0</v>
      </c>
      <c r="BK16" s="39"/>
      <c r="BL16" s="39" t="n">
        <v>184</v>
      </c>
      <c r="BW16" s="39" t="str">
        <f aca="false">I16</f>
        <v>21</v>
      </c>
      <c r="BX16" s="10" t="s">
        <v>68</v>
      </c>
    </row>
    <row r="17" customFormat="false" ht="15" hidden="false" customHeight="true" outlineLevel="0" collapsed="false">
      <c r="A17" s="38" t="s">
        <v>69</v>
      </c>
      <c r="B17" s="11" t="s">
        <v>50</v>
      </c>
      <c r="C17" s="11" t="s">
        <v>70</v>
      </c>
      <c r="D17" s="10" t="s">
        <v>71</v>
      </c>
      <c r="E17" s="10"/>
      <c r="F17" s="11" t="s">
        <v>57</v>
      </c>
      <c r="G17" s="39" t="n">
        <v>2148</v>
      </c>
      <c r="H17" s="39" t="n">
        <v>0</v>
      </c>
      <c r="I17" s="40" t="s">
        <v>58</v>
      </c>
      <c r="J17" s="39" t="n">
        <f aca="false">G17*AO17</f>
        <v>0</v>
      </c>
      <c r="K17" s="39" t="n">
        <f aca="false">G17*AP17</f>
        <v>0</v>
      </c>
      <c r="L17" s="39" t="n">
        <f aca="false">G17*H17</f>
        <v>0</v>
      </c>
      <c r="M17" s="39" t="n">
        <f aca="false">L17*(1+BW17/100)</f>
        <v>0</v>
      </c>
      <c r="N17" s="39" t="n">
        <v>0</v>
      </c>
      <c r="O17" s="39" t="n">
        <f aca="false">G17*N17</f>
        <v>0</v>
      </c>
      <c r="P17" s="41" t="s">
        <v>59</v>
      </c>
      <c r="Z17" s="39" t="n">
        <f aca="false">IF(AQ17="5",BJ17,0)</f>
        <v>0</v>
      </c>
      <c r="AB17" s="39" t="n">
        <f aca="false">IF(AQ17="1",BH17,0)</f>
        <v>0</v>
      </c>
      <c r="AC17" s="39" t="n">
        <f aca="false">IF(AQ17="1",BI17,0)</f>
        <v>0</v>
      </c>
      <c r="AD17" s="39" t="n">
        <f aca="false">IF(AQ17="7",BH17,0)</f>
        <v>0</v>
      </c>
      <c r="AE17" s="39" t="n">
        <f aca="false">IF(AQ17="7",BI17,0)</f>
        <v>0</v>
      </c>
      <c r="AF17" s="39" t="n">
        <f aca="false">IF(AQ17="2",BH17,0)</f>
        <v>0</v>
      </c>
      <c r="AG17" s="39" t="n">
        <f aca="false">IF(AQ17="2",BI17,0)</f>
        <v>0</v>
      </c>
      <c r="AH17" s="39" t="n">
        <f aca="false">IF(AQ17="0",BJ17,0)</f>
        <v>0</v>
      </c>
      <c r="AI17" s="23" t="s">
        <v>50</v>
      </c>
      <c r="AJ17" s="39" t="n">
        <f aca="false">IF(AN17=0,L17,0)</f>
        <v>0</v>
      </c>
      <c r="AK17" s="39" t="n">
        <f aca="false">IF(AN17=21,L17,0)</f>
        <v>0</v>
      </c>
      <c r="AL17" s="39" t="n">
        <f aca="false">IF(AN17=21,L17,0)</f>
        <v>0</v>
      </c>
      <c r="AN17" s="39" t="n">
        <v>21</v>
      </c>
      <c r="AO17" s="39" t="n">
        <f aca="false">H17*0</f>
        <v>0</v>
      </c>
      <c r="AP17" s="39" t="n">
        <f aca="false">H17*(1-0)</f>
        <v>0</v>
      </c>
      <c r="AQ17" s="40" t="s">
        <v>54</v>
      </c>
      <c r="AV17" s="39" t="n">
        <f aca="false">AW17+AX17</f>
        <v>0</v>
      </c>
      <c r="AW17" s="39" t="n">
        <f aca="false">G17*AO17</f>
        <v>0</v>
      </c>
      <c r="AX17" s="39" t="n">
        <f aca="false">G17*AP17</f>
        <v>0</v>
      </c>
      <c r="AY17" s="40" t="s">
        <v>60</v>
      </c>
      <c r="AZ17" s="40" t="s">
        <v>61</v>
      </c>
      <c r="BA17" s="23" t="s">
        <v>62</v>
      </c>
      <c r="BC17" s="39" t="n">
        <f aca="false">AW17+AX17</f>
        <v>0</v>
      </c>
      <c r="BD17" s="39" t="n">
        <f aca="false">H17/(100-BE17)*100</f>
        <v>0</v>
      </c>
      <c r="BE17" s="39" t="n">
        <v>0</v>
      </c>
      <c r="BF17" s="39" t="n">
        <f aca="false">O17</f>
        <v>0</v>
      </c>
      <c r="BH17" s="39" t="n">
        <f aca="false">G17*AO17</f>
        <v>0</v>
      </c>
      <c r="BI17" s="39" t="n">
        <f aca="false">G17*AP17</f>
        <v>0</v>
      </c>
      <c r="BJ17" s="39" t="n">
        <f aca="false">G17*H17</f>
        <v>0</v>
      </c>
      <c r="BK17" s="39"/>
      <c r="BL17" s="39" t="n">
        <v>184</v>
      </c>
      <c r="BW17" s="39" t="str">
        <f aca="false">I17</f>
        <v>21</v>
      </c>
      <c r="BX17" s="10" t="s">
        <v>71</v>
      </c>
    </row>
    <row r="18" customFormat="false" ht="15" hidden="false" customHeight="true" outlineLevel="0" collapsed="false">
      <c r="A18" s="38" t="s">
        <v>72</v>
      </c>
      <c r="B18" s="11" t="s">
        <v>50</v>
      </c>
      <c r="C18" s="11" t="s">
        <v>73</v>
      </c>
      <c r="D18" s="10" t="s">
        <v>74</v>
      </c>
      <c r="E18" s="10"/>
      <c r="F18" s="11" t="s">
        <v>57</v>
      </c>
      <c r="G18" s="39" t="n">
        <v>60532</v>
      </c>
      <c r="H18" s="39" t="n">
        <v>0</v>
      </c>
      <c r="I18" s="40" t="s">
        <v>58</v>
      </c>
      <c r="J18" s="39" t="n">
        <f aca="false">G18*AO18</f>
        <v>0</v>
      </c>
      <c r="K18" s="39" t="n">
        <f aca="false">G18*AP18</f>
        <v>0</v>
      </c>
      <c r="L18" s="39" t="n">
        <f aca="false">G18*H18</f>
        <v>0</v>
      </c>
      <c r="M18" s="39" t="n">
        <f aca="false">L18*(1+BW18/100)</f>
        <v>0</v>
      </c>
      <c r="N18" s="39" t="n">
        <v>0</v>
      </c>
      <c r="O18" s="39" t="n">
        <f aca="false">G18*N18</f>
        <v>0</v>
      </c>
      <c r="P18" s="41" t="s">
        <v>59</v>
      </c>
      <c r="Z18" s="39" t="n">
        <f aca="false">IF(AQ18="5",BJ18,0)</f>
        <v>0</v>
      </c>
      <c r="AB18" s="39" t="n">
        <f aca="false">IF(AQ18="1",BH18,0)</f>
        <v>0</v>
      </c>
      <c r="AC18" s="39" t="n">
        <f aca="false">IF(AQ18="1",BI18,0)</f>
        <v>0</v>
      </c>
      <c r="AD18" s="39" t="n">
        <f aca="false">IF(AQ18="7",BH18,0)</f>
        <v>0</v>
      </c>
      <c r="AE18" s="39" t="n">
        <f aca="false">IF(AQ18="7",BI18,0)</f>
        <v>0</v>
      </c>
      <c r="AF18" s="39" t="n">
        <f aca="false">IF(AQ18="2",BH18,0)</f>
        <v>0</v>
      </c>
      <c r="AG18" s="39" t="n">
        <f aca="false">IF(AQ18="2",BI18,0)</f>
        <v>0</v>
      </c>
      <c r="AH18" s="39" t="n">
        <f aca="false">IF(AQ18="0",BJ18,0)</f>
        <v>0</v>
      </c>
      <c r="AI18" s="23" t="s">
        <v>50</v>
      </c>
      <c r="AJ18" s="39" t="n">
        <f aca="false">IF(AN18=0,L18,0)</f>
        <v>0</v>
      </c>
      <c r="AK18" s="39" t="n">
        <f aca="false">IF(AN18=21,L18,0)</f>
        <v>0</v>
      </c>
      <c r="AL18" s="39" t="n">
        <f aca="false">IF(AN18=21,L18,0)</f>
        <v>0</v>
      </c>
      <c r="AN18" s="39" t="n">
        <v>21</v>
      </c>
      <c r="AO18" s="39" t="n">
        <f aca="false">H18*0</f>
        <v>0</v>
      </c>
      <c r="AP18" s="39" t="n">
        <f aca="false">H18*(1-0)</f>
        <v>0</v>
      </c>
      <c r="AQ18" s="40" t="s">
        <v>54</v>
      </c>
      <c r="AV18" s="39" t="n">
        <f aca="false">AW18+AX18</f>
        <v>0</v>
      </c>
      <c r="AW18" s="39" t="n">
        <f aca="false">G18*AO18</f>
        <v>0</v>
      </c>
      <c r="AX18" s="39" t="n">
        <f aca="false">G18*AP18</f>
        <v>0</v>
      </c>
      <c r="AY18" s="40" t="s">
        <v>60</v>
      </c>
      <c r="AZ18" s="40" t="s">
        <v>61</v>
      </c>
      <c r="BA18" s="23" t="s">
        <v>62</v>
      </c>
      <c r="BC18" s="39" t="n">
        <f aca="false">AW18+AX18</f>
        <v>0</v>
      </c>
      <c r="BD18" s="39" t="n">
        <f aca="false">H18/(100-BE18)*100</f>
        <v>0</v>
      </c>
      <c r="BE18" s="39" t="n">
        <v>0</v>
      </c>
      <c r="BF18" s="39" t="n">
        <f aca="false">O18</f>
        <v>0</v>
      </c>
      <c r="BH18" s="39" t="n">
        <f aca="false">G18*AO18</f>
        <v>0</v>
      </c>
      <c r="BI18" s="39" t="n">
        <f aca="false">G18*AP18</f>
        <v>0</v>
      </c>
      <c r="BJ18" s="39" t="n">
        <f aca="false">G18*H18</f>
        <v>0</v>
      </c>
      <c r="BK18" s="39"/>
      <c r="BL18" s="39" t="n">
        <v>184</v>
      </c>
      <c r="BW18" s="39" t="str">
        <f aca="false">I18</f>
        <v>21</v>
      </c>
      <c r="BX18" s="10" t="s">
        <v>74</v>
      </c>
    </row>
    <row r="19" customFormat="false" ht="15" hidden="false" customHeight="true" outlineLevel="0" collapsed="false">
      <c r="A19" s="38" t="s">
        <v>75</v>
      </c>
      <c r="B19" s="11" t="s">
        <v>50</v>
      </c>
      <c r="C19" s="11" t="s">
        <v>76</v>
      </c>
      <c r="D19" s="10" t="s">
        <v>77</v>
      </c>
      <c r="E19" s="10"/>
      <c r="F19" s="11" t="s">
        <v>57</v>
      </c>
      <c r="G19" s="39" t="n">
        <v>30266</v>
      </c>
      <c r="H19" s="39" t="n">
        <v>0</v>
      </c>
      <c r="I19" s="40" t="s">
        <v>58</v>
      </c>
      <c r="J19" s="39" t="n">
        <f aca="false">G19*AO19</f>
        <v>0</v>
      </c>
      <c r="K19" s="39" t="n">
        <f aca="false">G19*AP19</f>
        <v>0</v>
      </c>
      <c r="L19" s="39" t="n">
        <f aca="false">G19*H19</f>
        <v>0</v>
      </c>
      <c r="M19" s="39" t="n">
        <f aca="false">L19*(1+BW19/100)</f>
        <v>0</v>
      </c>
      <c r="N19" s="39" t="n">
        <v>0</v>
      </c>
      <c r="O19" s="39" t="n">
        <f aca="false">G19*N19</f>
        <v>0</v>
      </c>
      <c r="P19" s="41" t="s">
        <v>59</v>
      </c>
      <c r="Z19" s="39" t="n">
        <f aca="false">IF(AQ19="5",BJ19,0)</f>
        <v>0</v>
      </c>
      <c r="AB19" s="39" t="n">
        <f aca="false">IF(AQ19="1",BH19,0)</f>
        <v>0</v>
      </c>
      <c r="AC19" s="39" t="n">
        <f aca="false">IF(AQ19="1",BI19,0)</f>
        <v>0</v>
      </c>
      <c r="AD19" s="39" t="n">
        <f aca="false">IF(AQ19="7",BH19,0)</f>
        <v>0</v>
      </c>
      <c r="AE19" s="39" t="n">
        <f aca="false">IF(AQ19="7",BI19,0)</f>
        <v>0</v>
      </c>
      <c r="AF19" s="39" t="n">
        <f aca="false">IF(AQ19="2",BH19,0)</f>
        <v>0</v>
      </c>
      <c r="AG19" s="39" t="n">
        <f aca="false">IF(AQ19="2",BI19,0)</f>
        <v>0</v>
      </c>
      <c r="AH19" s="39" t="n">
        <f aca="false">IF(AQ19="0",BJ19,0)</f>
        <v>0</v>
      </c>
      <c r="AI19" s="23" t="s">
        <v>50</v>
      </c>
      <c r="AJ19" s="39" t="n">
        <f aca="false">IF(AN19=0,L19,0)</f>
        <v>0</v>
      </c>
      <c r="AK19" s="39" t="n">
        <f aca="false">IF(AN19=21,L19,0)</f>
        <v>0</v>
      </c>
      <c r="AL19" s="39" t="n">
        <f aca="false">IF(AN19=21,L19,0)</f>
        <v>0</v>
      </c>
      <c r="AN19" s="39" t="n">
        <v>21</v>
      </c>
      <c r="AO19" s="39" t="n">
        <f aca="false">H19*0</f>
        <v>0</v>
      </c>
      <c r="AP19" s="39" t="n">
        <f aca="false">H19*(1-0)</f>
        <v>0</v>
      </c>
      <c r="AQ19" s="40" t="s">
        <v>54</v>
      </c>
      <c r="AV19" s="39" t="n">
        <f aca="false">AW19+AX19</f>
        <v>0</v>
      </c>
      <c r="AW19" s="39" t="n">
        <f aca="false">G19*AO19</f>
        <v>0</v>
      </c>
      <c r="AX19" s="39" t="n">
        <f aca="false">G19*AP19</f>
        <v>0</v>
      </c>
      <c r="AY19" s="40" t="s">
        <v>60</v>
      </c>
      <c r="AZ19" s="40" t="s">
        <v>61</v>
      </c>
      <c r="BA19" s="23" t="s">
        <v>62</v>
      </c>
      <c r="BC19" s="39" t="n">
        <f aca="false">AW19+AX19</f>
        <v>0</v>
      </c>
      <c r="BD19" s="39" t="n">
        <f aca="false">H19/(100-BE19)*100</f>
        <v>0</v>
      </c>
      <c r="BE19" s="39" t="n">
        <v>0</v>
      </c>
      <c r="BF19" s="39" t="n">
        <f aca="false">O19</f>
        <v>0</v>
      </c>
      <c r="BH19" s="39" t="n">
        <f aca="false">G19*AO19</f>
        <v>0</v>
      </c>
      <c r="BI19" s="39" t="n">
        <f aca="false">G19*AP19</f>
        <v>0</v>
      </c>
      <c r="BJ19" s="39" t="n">
        <f aca="false">G19*H19</f>
        <v>0</v>
      </c>
      <c r="BK19" s="39"/>
      <c r="BL19" s="39" t="n">
        <v>184</v>
      </c>
      <c r="BW19" s="39" t="str">
        <f aca="false">I19</f>
        <v>21</v>
      </c>
      <c r="BX19" s="10" t="s">
        <v>77</v>
      </c>
    </row>
    <row r="20" customFormat="false" ht="15" hidden="false" customHeight="true" outlineLevel="0" collapsed="false">
      <c r="A20" s="38" t="s">
        <v>78</v>
      </c>
      <c r="B20" s="11" t="s">
        <v>50</v>
      </c>
      <c r="C20" s="11" t="s">
        <v>79</v>
      </c>
      <c r="D20" s="10" t="s">
        <v>80</v>
      </c>
      <c r="E20" s="10"/>
      <c r="F20" s="11" t="s">
        <v>57</v>
      </c>
      <c r="G20" s="39" t="n">
        <v>60532</v>
      </c>
      <c r="H20" s="39" t="n">
        <v>0</v>
      </c>
      <c r="I20" s="40" t="s">
        <v>58</v>
      </c>
      <c r="J20" s="39" t="n">
        <f aca="false">G20*AO20</f>
        <v>0</v>
      </c>
      <c r="K20" s="39" t="n">
        <f aca="false">G20*AP20</f>
        <v>0</v>
      </c>
      <c r="L20" s="39" t="n">
        <f aca="false">G20*H20</f>
        <v>0</v>
      </c>
      <c r="M20" s="39" t="n">
        <f aca="false">L20*(1+BW20/100)</f>
        <v>0</v>
      </c>
      <c r="N20" s="39" t="n">
        <v>0</v>
      </c>
      <c r="O20" s="39" t="n">
        <f aca="false">G20*N20</f>
        <v>0</v>
      </c>
      <c r="P20" s="41" t="s">
        <v>59</v>
      </c>
      <c r="Z20" s="39" t="n">
        <f aca="false">IF(AQ20="5",BJ20,0)</f>
        <v>0</v>
      </c>
      <c r="AB20" s="39" t="n">
        <f aca="false">IF(AQ20="1",BH20,0)</f>
        <v>0</v>
      </c>
      <c r="AC20" s="39" t="n">
        <f aca="false">IF(AQ20="1",BI20,0)</f>
        <v>0</v>
      </c>
      <c r="AD20" s="39" t="n">
        <f aca="false">IF(AQ20="7",BH20,0)</f>
        <v>0</v>
      </c>
      <c r="AE20" s="39" t="n">
        <f aca="false">IF(AQ20="7",BI20,0)</f>
        <v>0</v>
      </c>
      <c r="AF20" s="39" t="n">
        <f aca="false">IF(AQ20="2",BH20,0)</f>
        <v>0</v>
      </c>
      <c r="AG20" s="39" t="n">
        <f aca="false">IF(AQ20="2",BI20,0)</f>
        <v>0</v>
      </c>
      <c r="AH20" s="39" t="n">
        <f aca="false">IF(AQ20="0",BJ20,0)</f>
        <v>0</v>
      </c>
      <c r="AI20" s="23" t="s">
        <v>50</v>
      </c>
      <c r="AJ20" s="39" t="n">
        <f aca="false">IF(AN20=0,L20,0)</f>
        <v>0</v>
      </c>
      <c r="AK20" s="39" t="n">
        <f aca="false">IF(AN20=21,L20,0)</f>
        <v>0</v>
      </c>
      <c r="AL20" s="39" t="n">
        <f aca="false">IF(AN20=21,L20,0)</f>
        <v>0</v>
      </c>
      <c r="AN20" s="39" t="n">
        <v>21</v>
      </c>
      <c r="AO20" s="39" t="n">
        <f aca="false">H20*0</f>
        <v>0</v>
      </c>
      <c r="AP20" s="39" t="n">
        <f aca="false">H20*(1-0)</f>
        <v>0</v>
      </c>
      <c r="AQ20" s="40" t="s">
        <v>54</v>
      </c>
      <c r="AV20" s="39" t="n">
        <f aca="false">AW20+AX20</f>
        <v>0</v>
      </c>
      <c r="AW20" s="39" t="n">
        <f aca="false">G20*AO20</f>
        <v>0</v>
      </c>
      <c r="AX20" s="39" t="n">
        <f aca="false">G20*AP20</f>
        <v>0</v>
      </c>
      <c r="AY20" s="40" t="s">
        <v>60</v>
      </c>
      <c r="AZ20" s="40" t="s">
        <v>61</v>
      </c>
      <c r="BA20" s="23" t="s">
        <v>62</v>
      </c>
      <c r="BC20" s="39" t="n">
        <f aca="false">AW20+AX20</f>
        <v>0</v>
      </c>
      <c r="BD20" s="39" t="n">
        <f aca="false">H20/(100-BE20)*100</f>
        <v>0</v>
      </c>
      <c r="BE20" s="39" t="n">
        <v>0</v>
      </c>
      <c r="BF20" s="39" t="n">
        <f aca="false">O20</f>
        <v>0</v>
      </c>
      <c r="BH20" s="39" t="n">
        <f aca="false">G20*AO20</f>
        <v>0</v>
      </c>
      <c r="BI20" s="39" t="n">
        <f aca="false">G20*AP20</f>
        <v>0</v>
      </c>
      <c r="BJ20" s="39" t="n">
        <f aca="false">G20*H20</f>
        <v>0</v>
      </c>
      <c r="BK20" s="39"/>
      <c r="BL20" s="39" t="n">
        <v>184</v>
      </c>
      <c r="BW20" s="39" t="str">
        <f aca="false">I20</f>
        <v>21</v>
      </c>
      <c r="BX20" s="10" t="s">
        <v>80</v>
      </c>
    </row>
    <row r="21" customFormat="false" ht="15" hidden="false" customHeight="true" outlineLevel="0" collapsed="false">
      <c r="A21" s="38" t="s">
        <v>81</v>
      </c>
      <c r="B21" s="11" t="s">
        <v>50</v>
      </c>
      <c r="C21" s="11" t="s">
        <v>82</v>
      </c>
      <c r="D21" s="10" t="s">
        <v>83</v>
      </c>
      <c r="E21" s="10"/>
      <c r="F21" s="11" t="s">
        <v>57</v>
      </c>
      <c r="G21" s="39" t="n">
        <v>14083</v>
      </c>
      <c r="H21" s="39" t="n">
        <v>0</v>
      </c>
      <c r="I21" s="40" t="s">
        <v>58</v>
      </c>
      <c r="J21" s="39" t="n">
        <f aca="false">G21*AO21</f>
        <v>0</v>
      </c>
      <c r="K21" s="39" t="n">
        <f aca="false">G21*AP21</f>
        <v>0</v>
      </c>
      <c r="L21" s="39" t="n">
        <f aca="false">G21*H21</f>
        <v>0</v>
      </c>
      <c r="M21" s="39" t="n">
        <f aca="false">L21*(1+BW21/100)</f>
        <v>0</v>
      </c>
      <c r="N21" s="39" t="n">
        <v>0</v>
      </c>
      <c r="O21" s="39" t="n">
        <f aca="false">G21*N21</f>
        <v>0</v>
      </c>
      <c r="P21" s="41" t="s">
        <v>59</v>
      </c>
      <c r="Z21" s="39" t="n">
        <f aca="false">IF(AQ21="5",BJ21,0)</f>
        <v>0</v>
      </c>
      <c r="AB21" s="39" t="n">
        <f aca="false">IF(AQ21="1",BH21,0)</f>
        <v>0</v>
      </c>
      <c r="AC21" s="39" t="n">
        <f aca="false">IF(AQ21="1",BI21,0)</f>
        <v>0</v>
      </c>
      <c r="AD21" s="39" t="n">
        <f aca="false">IF(AQ21="7",BH21,0)</f>
        <v>0</v>
      </c>
      <c r="AE21" s="39" t="n">
        <f aca="false">IF(AQ21="7",BI21,0)</f>
        <v>0</v>
      </c>
      <c r="AF21" s="39" t="n">
        <f aca="false">IF(AQ21="2",BH21,0)</f>
        <v>0</v>
      </c>
      <c r="AG21" s="39" t="n">
        <f aca="false">IF(AQ21="2",BI21,0)</f>
        <v>0</v>
      </c>
      <c r="AH21" s="39" t="n">
        <f aca="false">IF(AQ21="0",BJ21,0)</f>
        <v>0</v>
      </c>
      <c r="AI21" s="23" t="s">
        <v>50</v>
      </c>
      <c r="AJ21" s="39" t="n">
        <f aca="false">IF(AN21=0,L21,0)</f>
        <v>0</v>
      </c>
      <c r="AK21" s="39" t="n">
        <f aca="false">IF(AN21=21,L21,0)</f>
        <v>0</v>
      </c>
      <c r="AL21" s="39" t="n">
        <f aca="false">IF(AN21=21,L21,0)</f>
        <v>0</v>
      </c>
      <c r="AN21" s="39" t="n">
        <v>21</v>
      </c>
      <c r="AO21" s="39" t="n">
        <f aca="false">H21*0.068199841</f>
        <v>0</v>
      </c>
      <c r="AP21" s="39" t="n">
        <f aca="false">H21*(1-0.068199841)</f>
        <v>0</v>
      </c>
      <c r="AQ21" s="40" t="s">
        <v>54</v>
      </c>
      <c r="AV21" s="39" t="n">
        <f aca="false">AW21+AX21</f>
        <v>0</v>
      </c>
      <c r="AW21" s="39" t="n">
        <f aca="false">G21*AO21</f>
        <v>0</v>
      </c>
      <c r="AX21" s="39" t="n">
        <f aca="false">G21*AP21</f>
        <v>0</v>
      </c>
      <c r="AY21" s="40" t="s">
        <v>60</v>
      </c>
      <c r="AZ21" s="40" t="s">
        <v>61</v>
      </c>
      <c r="BA21" s="23" t="s">
        <v>62</v>
      </c>
      <c r="BC21" s="39" t="n">
        <f aca="false">AW21+AX21</f>
        <v>0</v>
      </c>
      <c r="BD21" s="39" t="n">
        <f aca="false">H21/(100-BE21)*100</f>
        <v>0</v>
      </c>
      <c r="BE21" s="39" t="n">
        <v>0</v>
      </c>
      <c r="BF21" s="39" t="n">
        <f aca="false">O21</f>
        <v>0</v>
      </c>
      <c r="BH21" s="39" t="n">
        <f aca="false">G21*AO21</f>
        <v>0</v>
      </c>
      <c r="BI21" s="39" t="n">
        <f aca="false">G21*AP21</f>
        <v>0</v>
      </c>
      <c r="BJ21" s="39" t="n">
        <f aca="false">G21*H21</f>
        <v>0</v>
      </c>
      <c r="BK21" s="39"/>
      <c r="BL21" s="39" t="n">
        <v>184</v>
      </c>
      <c r="BW21" s="39" t="str">
        <f aca="false">I21</f>
        <v>21</v>
      </c>
      <c r="BX21" s="10" t="s">
        <v>83</v>
      </c>
    </row>
    <row r="22" customFormat="false" ht="24.75" hidden="false" customHeight="true" outlineLevel="0" collapsed="false">
      <c r="A22" s="38" t="s">
        <v>84</v>
      </c>
      <c r="B22" s="11" t="s">
        <v>50</v>
      </c>
      <c r="C22" s="11" t="s">
        <v>82</v>
      </c>
      <c r="D22" s="10" t="s">
        <v>85</v>
      </c>
      <c r="E22" s="10"/>
      <c r="F22" s="11" t="s">
        <v>57</v>
      </c>
      <c r="G22" s="39" t="n">
        <v>8697</v>
      </c>
      <c r="H22" s="39" t="n">
        <v>0</v>
      </c>
      <c r="I22" s="40" t="s">
        <v>58</v>
      </c>
      <c r="J22" s="39" t="n">
        <f aca="false">G22*AO22</f>
        <v>0</v>
      </c>
      <c r="K22" s="39" t="n">
        <f aca="false">G22*AP22</f>
        <v>0</v>
      </c>
      <c r="L22" s="39" t="n">
        <f aca="false">G22*H22</f>
        <v>0</v>
      </c>
      <c r="M22" s="39" t="n">
        <f aca="false">L22*(1+BW22/100)</f>
        <v>0</v>
      </c>
      <c r="N22" s="39" t="n">
        <v>0</v>
      </c>
      <c r="O22" s="39" t="n">
        <f aca="false">G22*N22</f>
        <v>0</v>
      </c>
      <c r="P22" s="41" t="s">
        <v>59</v>
      </c>
      <c r="Z22" s="39" t="n">
        <f aca="false">IF(AQ22="5",BJ22,0)</f>
        <v>0</v>
      </c>
      <c r="AB22" s="39" t="n">
        <f aca="false">IF(AQ22="1",BH22,0)</f>
        <v>0</v>
      </c>
      <c r="AC22" s="39" t="n">
        <f aca="false">IF(AQ22="1",BI22,0)</f>
        <v>0</v>
      </c>
      <c r="AD22" s="39" t="n">
        <f aca="false">IF(AQ22="7",BH22,0)</f>
        <v>0</v>
      </c>
      <c r="AE22" s="39" t="n">
        <f aca="false">IF(AQ22="7",BI22,0)</f>
        <v>0</v>
      </c>
      <c r="AF22" s="39" t="n">
        <f aca="false">IF(AQ22="2",BH22,0)</f>
        <v>0</v>
      </c>
      <c r="AG22" s="39" t="n">
        <f aca="false">IF(AQ22="2",BI22,0)</f>
        <v>0</v>
      </c>
      <c r="AH22" s="39" t="n">
        <f aca="false">IF(AQ22="0",BJ22,0)</f>
        <v>0</v>
      </c>
      <c r="AI22" s="23" t="s">
        <v>50</v>
      </c>
      <c r="AJ22" s="39" t="n">
        <f aca="false">IF(AN22=0,L22,0)</f>
        <v>0</v>
      </c>
      <c r="AK22" s="39" t="n">
        <f aca="false">IF(AN22=21,L22,0)</f>
        <v>0</v>
      </c>
      <c r="AL22" s="39" t="n">
        <f aca="false">IF(AN22=21,L22,0)</f>
        <v>0</v>
      </c>
      <c r="AN22" s="39" t="n">
        <v>21</v>
      </c>
      <c r="AO22" s="39" t="n">
        <f aca="false">H22*0.068199841</f>
        <v>0</v>
      </c>
      <c r="AP22" s="39" t="n">
        <f aca="false">H22*(1-0.068199841)</f>
        <v>0</v>
      </c>
      <c r="AQ22" s="40" t="s">
        <v>54</v>
      </c>
      <c r="AV22" s="39" t="n">
        <f aca="false">AW22+AX22</f>
        <v>0</v>
      </c>
      <c r="AW22" s="39" t="n">
        <f aca="false">G22*AO22</f>
        <v>0</v>
      </c>
      <c r="AX22" s="39" t="n">
        <f aca="false">G22*AP22</f>
        <v>0</v>
      </c>
      <c r="AY22" s="40" t="s">
        <v>60</v>
      </c>
      <c r="AZ22" s="40" t="s">
        <v>61</v>
      </c>
      <c r="BA22" s="23" t="s">
        <v>62</v>
      </c>
      <c r="BC22" s="39" t="n">
        <f aca="false">AW22+AX22</f>
        <v>0</v>
      </c>
      <c r="BD22" s="39" t="n">
        <f aca="false">H22/(100-BE22)*100</f>
        <v>0</v>
      </c>
      <c r="BE22" s="39" t="n">
        <v>0</v>
      </c>
      <c r="BF22" s="39" t="n">
        <f aca="false">O22</f>
        <v>0</v>
      </c>
      <c r="BH22" s="39" t="n">
        <f aca="false">G22*AO22</f>
        <v>0</v>
      </c>
      <c r="BI22" s="39" t="n">
        <f aca="false">G22*AP22</f>
        <v>0</v>
      </c>
      <c r="BJ22" s="39" t="n">
        <f aca="false">G22*H22</f>
        <v>0</v>
      </c>
      <c r="BK22" s="39"/>
      <c r="BL22" s="39" t="n">
        <v>184</v>
      </c>
      <c r="BW22" s="39" t="str">
        <f aca="false">I22</f>
        <v>21</v>
      </c>
      <c r="BX22" s="10" t="s">
        <v>85</v>
      </c>
    </row>
    <row r="23" customFormat="false" ht="24.75" hidden="false" customHeight="true" outlineLevel="0" collapsed="false">
      <c r="A23" s="38" t="s">
        <v>86</v>
      </c>
      <c r="B23" s="11" t="s">
        <v>50</v>
      </c>
      <c r="C23" s="11" t="s">
        <v>87</v>
      </c>
      <c r="D23" s="10" t="s">
        <v>88</v>
      </c>
      <c r="E23" s="10"/>
      <c r="F23" s="11" t="s">
        <v>57</v>
      </c>
      <c r="G23" s="39" t="n">
        <v>2148</v>
      </c>
      <c r="H23" s="39" t="n">
        <v>0</v>
      </c>
      <c r="I23" s="40" t="s">
        <v>58</v>
      </c>
      <c r="J23" s="39" t="n">
        <f aca="false">G23*AO23</f>
        <v>0</v>
      </c>
      <c r="K23" s="39" t="n">
        <f aca="false">G23*AP23</f>
        <v>0</v>
      </c>
      <c r="L23" s="39" t="n">
        <f aca="false">G23*H23</f>
        <v>0</v>
      </c>
      <c r="M23" s="39" t="n">
        <f aca="false">L23*(1+BW23/100)</f>
        <v>0</v>
      </c>
      <c r="N23" s="39" t="n">
        <v>0</v>
      </c>
      <c r="O23" s="39" t="n">
        <f aca="false">G23*N23</f>
        <v>0</v>
      </c>
      <c r="P23" s="41" t="s">
        <v>59</v>
      </c>
      <c r="Z23" s="39" t="n">
        <f aca="false">IF(AQ23="5",BJ23,0)</f>
        <v>0</v>
      </c>
      <c r="AB23" s="39" t="n">
        <f aca="false">IF(AQ23="1",BH23,0)</f>
        <v>0</v>
      </c>
      <c r="AC23" s="39" t="n">
        <f aca="false">IF(AQ23="1",BI23,0)</f>
        <v>0</v>
      </c>
      <c r="AD23" s="39" t="n">
        <f aca="false">IF(AQ23="7",BH23,0)</f>
        <v>0</v>
      </c>
      <c r="AE23" s="39" t="n">
        <f aca="false">IF(AQ23="7",BI23,0)</f>
        <v>0</v>
      </c>
      <c r="AF23" s="39" t="n">
        <f aca="false">IF(AQ23="2",BH23,0)</f>
        <v>0</v>
      </c>
      <c r="AG23" s="39" t="n">
        <f aca="false">IF(AQ23="2",BI23,0)</f>
        <v>0</v>
      </c>
      <c r="AH23" s="39" t="n">
        <f aca="false">IF(AQ23="0",BJ23,0)</f>
        <v>0</v>
      </c>
      <c r="AI23" s="23" t="s">
        <v>50</v>
      </c>
      <c r="AJ23" s="39" t="n">
        <f aca="false">IF(AN23=0,L23,0)</f>
        <v>0</v>
      </c>
      <c r="AK23" s="39" t="n">
        <f aca="false">IF(AN23=21,L23,0)</f>
        <v>0</v>
      </c>
      <c r="AL23" s="39" t="n">
        <f aca="false">IF(AN23=21,L23,0)</f>
        <v>0</v>
      </c>
      <c r="AN23" s="39" t="n">
        <v>21</v>
      </c>
      <c r="AO23" s="39" t="n">
        <f aca="false">H23*0.024126984</f>
        <v>0</v>
      </c>
      <c r="AP23" s="39" t="n">
        <f aca="false">H23*(1-0.024126984)</f>
        <v>0</v>
      </c>
      <c r="AQ23" s="40" t="s">
        <v>54</v>
      </c>
      <c r="AV23" s="39" t="n">
        <f aca="false">AW23+AX23</f>
        <v>0</v>
      </c>
      <c r="AW23" s="39" t="n">
        <f aca="false">G23*AO23</f>
        <v>0</v>
      </c>
      <c r="AX23" s="39" t="n">
        <f aca="false">G23*AP23</f>
        <v>0</v>
      </c>
      <c r="AY23" s="40" t="s">
        <v>60</v>
      </c>
      <c r="AZ23" s="40" t="s">
        <v>61</v>
      </c>
      <c r="BA23" s="23" t="s">
        <v>62</v>
      </c>
      <c r="BC23" s="39" t="n">
        <f aca="false">AW23+AX23</f>
        <v>0</v>
      </c>
      <c r="BD23" s="39" t="n">
        <f aca="false">H23/(100-BE23)*100</f>
        <v>0</v>
      </c>
      <c r="BE23" s="39" t="n">
        <v>0</v>
      </c>
      <c r="BF23" s="39" t="n">
        <f aca="false">O23</f>
        <v>0</v>
      </c>
      <c r="BH23" s="39" t="n">
        <f aca="false">G23*AO23</f>
        <v>0</v>
      </c>
      <c r="BI23" s="39" t="n">
        <f aca="false">G23*AP23</f>
        <v>0</v>
      </c>
      <c r="BJ23" s="39" t="n">
        <f aca="false">G23*H23</f>
        <v>0</v>
      </c>
      <c r="BK23" s="39"/>
      <c r="BL23" s="39" t="n">
        <v>184</v>
      </c>
      <c r="BW23" s="39" t="str">
        <f aca="false">I23</f>
        <v>21</v>
      </c>
      <c r="BX23" s="10" t="s">
        <v>88</v>
      </c>
    </row>
    <row r="24" customFormat="false" ht="15" hidden="false" customHeight="true" outlineLevel="0" collapsed="false">
      <c r="A24" s="38" t="s">
        <v>89</v>
      </c>
      <c r="B24" s="11" t="s">
        <v>50</v>
      </c>
      <c r="C24" s="11" t="s">
        <v>90</v>
      </c>
      <c r="D24" s="10" t="s">
        <v>91</v>
      </c>
      <c r="E24" s="10"/>
      <c r="F24" s="11" t="s">
        <v>92</v>
      </c>
      <c r="G24" s="39" t="n">
        <v>1.72458</v>
      </c>
      <c r="H24" s="39" t="n">
        <v>0</v>
      </c>
      <c r="I24" s="40" t="s">
        <v>58</v>
      </c>
      <c r="J24" s="39" t="n">
        <f aca="false">G24*AO24</f>
        <v>0</v>
      </c>
      <c r="K24" s="39" t="n">
        <f aca="false">G24*AP24</f>
        <v>0</v>
      </c>
      <c r="L24" s="39" t="n">
        <f aca="false">G24*H24</f>
        <v>0</v>
      </c>
      <c r="M24" s="39" t="n">
        <f aca="false">L24*(1+BW24/100)</f>
        <v>0</v>
      </c>
      <c r="N24" s="39" t="n">
        <v>0</v>
      </c>
      <c r="O24" s="39" t="n">
        <f aca="false">G24*N24</f>
        <v>0</v>
      </c>
      <c r="P24" s="41" t="s">
        <v>59</v>
      </c>
      <c r="Z24" s="39" t="n">
        <f aca="false">IF(AQ24="5",BJ24,0)</f>
        <v>0</v>
      </c>
      <c r="AB24" s="39" t="n">
        <f aca="false">IF(AQ24="1",BH24,0)</f>
        <v>0</v>
      </c>
      <c r="AC24" s="39" t="n">
        <f aca="false">IF(AQ24="1",BI24,0)</f>
        <v>0</v>
      </c>
      <c r="AD24" s="39" t="n">
        <f aca="false">IF(AQ24="7",BH24,0)</f>
        <v>0</v>
      </c>
      <c r="AE24" s="39" t="n">
        <f aca="false">IF(AQ24="7",BI24,0)</f>
        <v>0</v>
      </c>
      <c r="AF24" s="39" t="n">
        <f aca="false">IF(AQ24="2",BH24,0)</f>
        <v>0</v>
      </c>
      <c r="AG24" s="39" t="n">
        <f aca="false">IF(AQ24="2",BI24,0)</f>
        <v>0</v>
      </c>
      <c r="AH24" s="39" t="n">
        <f aca="false">IF(AQ24="0",BJ24,0)</f>
        <v>0</v>
      </c>
      <c r="AI24" s="23" t="s">
        <v>50</v>
      </c>
      <c r="AJ24" s="39" t="n">
        <f aca="false">IF(AN24=0,L24,0)</f>
        <v>0</v>
      </c>
      <c r="AK24" s="39" t="n">
        <f aca="false">IF(AN24=21,L24,0)</f>
        <v>0</v>
      </c>
      <c r="AL24" s="39" t="n">
        <f aca="false">IF(AN24=21,L24,0)</f>
        <v>0</v>
      </c>
      <c r="AN24" s="39" t="n">
        <v>21</v>
      </c>
      <c r="AO24" s="39" t="n">
        <f aca="false">H24*0</f>
        <v>0</v>
      </c>
      <c r="AP24" s="39" t="n">
        <f aca="false">H24*(1-0)</f>
        <v>0</v>
      </c>
      <c r="AQ24" s="40" t="s">
        <v>72</v>
      </c>
      <c r="AV24" s="39" t="n">
        <f aca="false">AW24+AX24</f>
        <v>0</v>
      </c>
      <c r="AW24" s="39" t="n">
        <f aca="false">G24*AO24</f>
        <v>0</v>
      </c>
      <c r="AX24" s="39" t="n">
        <f aca="false">G24*AP24</f>
        <v>0</v>
      </c>
      <c r="AY24" s="40" t="s">
        <v>60</v>
      </c>
      <c r="AZ24" s="40" t="s">
        <v>61</v>
      </c>
      <c r="BA24" s="23" t="s">
        <v>62</v>
      </c>
      <c r="BC24" s="39" t="n">
        <f aca="false">AW24+AX24</f>
        <v>0</v>
      </c>
      <c r="BD24" s="39" t="n">
        <f aca="false">H24/(100-BE24)*100</f>
        <v>0</v>
      </c>
      <c r="BE24" s="39" t="n">
        <v>0</v>
      </c>
      <c r="BF24" s="39" t="n">
        <f aca="false">O24</f>
        <v>0</v>
      </c>
      <c r="BH24" s="39" t="n">
        <f aca="false">G24*AO24</f>
        <v>0</v>
      </c>
      <c r="BI24" s="39" t="n">
        <f aca="false">G24*AP24</f>
        <v>0</v>
      </c>
      <c r="BJ24" s="39" t="n">
        <f aca="false">G24*H24</f>
        <v>0</v>
      </c>
      <c r="BK24" s="39"/>
      <c r="BL24" s="39" t="n">
        <v>184</v>
      </c>
      <c r="BW24" s="39" t="str">
        <f aca="false">I24</f>
        <v>21</v>
      </c>
      <c r="BX24" s="10" t="s">
        <v>91</v>
      </c>
    </row>
    <row r="25" customFormat="false" ht="15" hidden="false" customHeight="true" outlineLevel="0" collapsed="false">
      <c r="A25" s="42" t="s">
        <v>93</v>
      </c>
      <c r="B25" s="43" t="s">
        <v>50</v>
      </c>
      <c r="C25" s="43" t="s">
        <v>87</v>
      </c>
      <c r="D25" s="44" t="s">
        <v>94</v>
      </c>
      <c r="E25" s="44"/>
      <c r="F25" s="43" t="s">
        <v>95</v>
      </c>
      <c r="G25" s="45" t="n">
        <v>70.415</v>
      </c>
      <c r="H25" s="45" t="n">
        <v>0</v>
      </c>
      <c r="I25" s="46" t="s">
        <v>58</v>
      </c>
      <c r="J25" s="45" t="n">
        <f aca="false">G25*AO25</f>
        <v>0</v>
      </c>
      <c r="K25" s="45" t="n">
        <f aca="false">G25*AP25</f>
        <v>0</v>
      </c>
      <c r="L25" s="45" t="n">
        <f aca="false">G25*H25</f>
        <v>0</v>
      </c>
      <c r="M25" s="45" t="n">
        <f aca="false">L25*(1+BW25/100)</f>
        <v>0</v>
      </c>
      <c r="N25" s="45" t="n">
        <v>0.001</v>
      </c>
      <c r="O25" s="45" t="n">
        <f aca="false">G25*N25</f>
        <v>0.070415</v>
      </c>
      <c r="P25" s="47"/>
      <c r="Z25" s="39" t="n">
        <f aca="false">IF(AQ25="5",BJ25,0)</f>
        <v>0</v>
      </c>
      <c r="AB25" s="39" t="n">
        <f aca="false">IF(AQ25="1",BH25,0)</f>
        <v>0</v>
      </c>
      <c r="AC25" s="39" t="n">
        <f aca="false">IF(AQ25="1",BI25,0)</f>
        <v>0</v>
      </c>
      <c r="AD25" s="39" t="n">
        <f aca="false">IF(AQ25="7",BH25,0)</f>
        <v>0</v>
      </c>
      <c r="AE25" s="39" t="n">
        <f aca="false">IF(AQ25="7",BI25,0)</f>
        <v>0</v>
      </c>
      <c r="AF25" s="39" t="n">
        <f aca="false">IF(AQ25="2",BH25,0)</f>
        <v>0</v>
      </c>
      <c r="AG25" s="39" t="n">
        <f aca="false">IF(AQ25="2",BI25,0)</f>
        <v>0</v>
      </c>
      <c r="AH25" s="39" t="n">
        <f aca="false">IF(AQ25="0",BJ25,0)</f>
        <v>0</v>
      </c>
      <c r="AI25" s="23" t="s">
        <v>50</v>
      </c>
      <c r="AJ25" s="45" t="n">
        <f aca="false">IF(AN25=0,L25,0)</f>
        <v>0</v>
      </c>
      <c r="AK25" s="45" t="n">
        <f aca="false">IF(AN25=21,L25,0)</f>
        <v>0</v>
      </c>
      <c r="AL25" s="45" t="n">
        <f aca="false">IF(AN25=21,L25,0)</f>
        <v>0</v>
      </c>
      <c r="AN25" s="39" t="n">
        <v>21</v>
      </c>
      <c r="AO25" s="39" t="n">
        <f aca="false">H25*1</f>
        <v>0</v>
      </c>
      <c r="AP25" s="39" t="n">
        <f aca="false">H25*(1-1)</f>
        <v>0</v>
      </c>
      <c r="AQ25" s="46" t="s">
        <v>54</v>
      </c>
      <c r="AV25" s="39" t="n">
        <f aca="false">AW25+AX25</f>
        <v>0</v>
      </c>
      <c r="AW25" s="39" t="n">
        <f aca="false">G25*AO25</f>
        <v>0</v>
      </c>
      <c r="AX25" s="39" t="n">
        <f aca="false">G25*AP25</f>
        <v>0</v>
      </c>
      <c r="AY25" s="40" t="s">
        <v>60</v>
      </c>
      <c r="AZ25" s="40" t="s">
        <v>61</v>
      </c>
      <c r="BA25" s="23" t="s">
        <v>62</v>
      </c>
      <c r="BC25" s="39" t="n">
        <f aca="false">AW25+AX25</f>
        <v>0</v>
      </c>
      <c r="BD25" s="39" t="n">
        <f aca="false">H25/(100-BE25)*100</f>
        <v>0</v>
      </c>
      <c r="BE25" s="39" t="n">
        <v>0</v>
      </c>
      <c r="BF25" s="39" t="n">
        <f aca="false">O25</f>
        <v>0.070415</v>
      </c>
      <c r="BH25" s="45" t="n">
        <f aca="false">G25*AO25</f>
        <v>0</v>
      </c>
      <c r="BI25" s="45" t="n">
        <f aca="false">G25*AP25</f>
        <v>0</v>
      </c>
      <c r="BJ25" s="45" t="n">
        <f aca="false">G25*H25</f>
        <v>0</v>
      </c>
      <c r="BK25" s="45"/>
      <c r="BL25" s="39" t="n">
        <v>184</v>
      </c>
      <c r="BW25" s="39" t="str">
        <f aca="false">I25</f>
        <v>21</v>
      </c>
      <c r="BX25" s="44" t="s">
        <v>94</v>
      </c>
    </row>
    <row r="26" customFormat="false" ht="15" hidden="false" customHeight="true" outlineLevel="0" collapsed="false">
      <c r="A26" s="42" t="s">
        <v>96</v>
      </c>
      <c r="B26" s="43" t="s">
        <v>50</v>
      </c>
      <c r="C26" s="43" t="s">
        <v>87</v>
      </c>
      <c r="D26" s="44" t="s">
        <v>97</v>
      </c>
      <c r="E26" s="44"/>
      <c r="F26" s="43" t="s">
        <v>95</v>
      </c>
      <c r="G26" s="45" t="n">
        <v>260.91</v>
      </c>
      <c r="H26" s="45" t="n">
        <v>0</v>
      </c>
      <c r="I26" s="46" t="s">
        <v>58</v>
      </c>
      <c r="J26" s="45" t="n">
        <f aca="false">G26*AO26</f>
        <v>0</v>
      </c>
      <c r="K26" s="45" t="n">
        <f aca="false">G26*AP26</f>
        <v>0</v>
      </c>
      <c r="L26" s="45" t="n">
        <f aca="false">G26*H26</f>
        <v>0</v>
      </c>
      <c r="M26" s="45" t="n">
        <f aca="false">L26*(1+BW26/100)</f>
        <v>0</v>
      </c>
      <c r="N26" s="45" t="n">
        <v>0.001</v>
      </c>
      <c r="O26" s="45" t="n">
        <f aca="false">G26*N26</f>
        <v>0.26091</v>
      </c>
      <c r="P26" s="47"/>
      <c r="Z26" s="39" t="n">
        <f aca="false">IF(AQ26="5",BJ26,0)</f>
        <v>0</v>
      </c>
      <c r="AB26" s="39" t="n">
        <f aca="false">IF(AQ26="1",BH26,0)</f>
        <v>0</v>
      </c>
      <c r="AC26" s="39" t="n">
        <f aca="false">IF(AQ26="1",BI26,0)</f>
        <v>0</v>
      </c>
      <c r="AD26" s="39" t="n">
        <f aca="false">IF(AQ26="7",BH26,0)</f>
        <v>0</v>
      </c>
      <c r="AE26" s="39" t="n">
        <f aca="false">IF(AQ26="7",BI26,0)</f>
        <v>0</v>
      </c>
      <c r="AF26" s="39" t="n">
        <f aca="false">IF(AQ26="2",BH26,0)</f>
        <v>0</v>
      </c>
      <c r="AG26" s="39" t="n">
        <f aca="false">IF(AQ26="2",BI26,0)</f>
        <v>0</v>
      </c>
      <c r="AH26" s="39" t="n">
        <f aca="false">IF(AQ26="0",BJ26,0)</f>
        <v>0</v>
      </c>
      <c r="AI26" s="23" t="s">
        <v>50</v>
      </c>
      <c r="AJ26" s="45" t="n">
        <f aca="false">IF(AN26=0,L26,0)</f>
        <v>0</v>
      </c>
      <c r="AK26" s="45" t="n">
        <f aca="false">IF(AN26=21,L26,0)</f>
        <v>0</v>
      </c>
      <c r="AL26" s="45" t="n">
        <f aca="false">IF(AN26=21,L26,0)</f>
        <v>0</v>
      </c>
      <c r="AN26" s="39" t="n">
        <v>21</v>
      </c>
      <c r="AO26" s="39" t="n">
        <f aca="false">H26*1</f>
        <v>0</v>
      </c>
      <c r="AP26" s="39" t="n">
        <f aca="false">H26*(1-1)</f>
        <v>0</v>
      </c>
      <c r="AQ26" s="46" t="s">
        <v>54</v>
      </c>
      <c r="AV26" s="39" t="n">
        <f aca="false">AW26+AX26</f>
        <v>0</v>
      </c>
      <c r="AW26" s="39" t="n">
        <f aca="false">G26*AO26</f>
        <v>0</v>
      </c>
      <c r="AX26" s="39" t="n">
        <f aca="false">G26*AP26</f>
        <v>0</v>
      </c>
      <c r="AY26" s="40" t="s">
        <v>60</v>
      </c>
      <c r="AZ26" s="40" t="s">
        <v>61</v>
      </c>
      <c r="BA26" s="23" t="s">
        <v>62</v>
      </c>
      <c r="BC26" s="39" t="n">
        <f aca="false">AW26+AX26</f>
        <v>0</v>
      </c>
      <c r="BD26" s="39" t="n">
        <f aca="false">H26/(100-BE26)*100</f>
        <v>0</v>
      </c>
      <c r="BE26" s="39" t="n">
        <v>0</v>
      </c>
      <c r="BF26" s="39" t="n">
        <f aca="false">O26</f>
        <v>0.26091</v>
      </c>
      <c r="BH26" s="45" t="n">
        <f aca="false">G26*AO26</f>
        <v>0</v>
      </c>
      <c r="BI26" s="45" t="n">
        <f aca="false">G26*AP26</f>
        <v>0</v>
      </c>
      <c r="BJ26" s="45" t="n">
        <f aca="false">G26*H26</f>
        <v>0</v>
      </c>
      <c r="BK26" s="45"/>
      <c r="BL26" s="39" t="n">
        <v>184</v>
      </c>
      <c r="BW26" s="39" t="str">
        <f aca="false">I26</f>
        <v>21</v>
      </c>
      <c r="BX26" s="44" t="s">
        <v>97</v>
      </c>
    </row>
    <row r="27" customFormat="false" ht="15" hidden="false" customHeight="true" outlineLevel="0" collapsed="false">
      <c r="A27" s="42" t="s">
        <v>98</v>
      </c>
      <c r="B27" s="43" t="s">
        <v>50</v>
      </c>
      <c r="C27" s="43" t="s">
        <v>87</v>
      </c>
      <c r="D27" s="44" t="s">
        <v>99</v>
      </c>
      <c r="E27" s="44"/>
      <c r="F27" s="43" t="s">
        <v>95</v>
      </c>
      <c r="G27" s="45" t="n">
        <v>6444</v>
      </c>
      <c r="H27" s="45" t="n">
        <v>0</v>
      </c>
      <c r="I27" s="46" t="s">
        <v>58</v>
      </c>
      <c r="J27" s="45" t="n">
        <f aca="false">G27*AO27</f>
        <v>0</v>
      </c>
      <c r="K27" s="45" t="n">
        <f aca="false">G27*AP27</f>
        <v>0</v>
      </c>
      <c r="L27" s="45" t="n">
        <f aca="false">G27*H27</f>
        <v>0</v>
      </c>
      <c r="M27" s="45" t="n">
        <f aca="false">L27*(1+BW27/100)</f>
        <v>0</v>
      </c>
      <c r="N27" s="45" t="n">
        <v>1</v>
      </c>
      <c r="O27" s="45" t="n">
        <f aca="false">G27*N27</f>
        <v>6444</v>
      </c>
      <c r="P27" s="47" t="s">
        <v>100</v>
      </c>
      <c r="Z27" s="39" t="n">
        <f aca="false">IF(AQ27="5",BJ27,0)</f>
        <v>0</v>
      </c>
      <c r="AB27" s="39" t="n">
        <f aca="false">IF(AQ27="1",BH27,0)</f>
        <v>0</v>
      </c>
      <c r="AC27" s="39" t="n">
        <f aca="false">IF(AQ27="1",BI27,0)</f>
        <v>0</v>
      </c>
      <c r="AD27" s="39" t="n">
        <f aca="false">IF(AQ27="7",BH27,0)</f>
        <v>0</v>
      </c>
      <c r="AE27" s="39" t="n">
        <f aca="false">IF(AQ27="7",BI27,0)</f>
        <v>0</v>
      </c>
      <c r="AF27" s="39" t="n">
        <f aca="false">IF(AQ27="2",BH27,0)</f>
        <v>0</v>
      </c>
      <c r="AG27" s="39" t="n">
        <f aca="false">IF(AQ27="2",BI27,0)</f>
        <v>0</v>
      </c>
      <c r="AH27" s="39" t="n">
        <f aca="false">IF(AQ27="0",BJ27,0)</f>
        <v>0</v>
      </c>
      <c r="AI27" s="23" t="s">
        <v>50</v>
      </c>
      <c r="AJ27" s="45" t="n">
        <f aca="false">IF(AN27=0,L27,0)</f>
        <v>0</v>
      </c>
      <c r="AK27" s="45" t="n">
        <f aca="false">IF(AN27=21,L27,0)</f>
        <v>0</v>
      </c>
      <c r="AL27" s="45" t="n">
        <f aca="false">IF(AN27=21,L27,0)</f>
        <v>0</v>
      </c>
      <c r="AN27" s="39" t="n">
        <v>21</v>
      </c>
      <c r="AO27" s="39" t="n">
        <f aca="false">H27*1</f>
        <v>0</v>
      </c>
      <c r="AP27" s="39" t="n">
        <f aca="false">H27*(1-1)</f>
        <v>0</v>
      </c>
      <c r="AQ27" s="46" t="s">
        <v>54</v>
      </c>
      <c r="AV27" s="39" t="n">
        <f aca="false">AW27+AX27</f>
        <v>0</v>
      </c>
      <c r="AW27" s="39" t="n">
        <f aca="false">G27*AO27</f>
        <v>0</v>
      </c>
      <c r="AX27" s="39" t="n">
        <f aca="false">G27*AP27</f>
        <v>0</v>
      </c>
      <c r="AY27" s="40" t="s">
        <v>60</v>
      </c>
      <c r="AZ27" s="40" t="s">
        <v>61</v>
      </c>
      <c r="BA27" s="23" t="s">
        <v>62</v>
      </c>
      <c r="BC27" s="39" t="n">
        <f aca="false">AW27+AX27</f>
        <v>0</v>
      </c>
      <c r="BD27" s="39" t="n">
        <f aca="false">H27/(100-BE27)*100</f>
        <v>0</v>
      </c>
      <c r="BE27" s="39" t="n">
        <v>0</v>
      </c>
      <c r="BF27" s="39" t="n">
        <f aca="false">O27</f>
        <v>6444</v>
      </c>
      <c r="BH27" s="45" t="n">
        <f aca="false">G27*AO27</f>
        <v>0</v>
      </c>
      <c r="BI27" s="45" t="n">
        <f aca="false">G27*AP27</f>
        <v>0</v>
      </c>
      <c r="BJ27" s="45" t="n">
        <f aca="false">G27*H27</f>
        <v>0</v>
      </c>
      <c r="BK27" s="45"/>
      <c r="BL27" s="39" t="n">
        <v>184</v>
      </c>
      <c r="BW27" s="39" t="str">
        <f aca="false">I27</f>
        <v>21</v>
      </c>
      <c r="BX27" s="44" t="s">
        <v>99</v>
      </c>
    </row>
    <row r="28" customFormat="false" ht="15" hidden="false" customHeight="true" outlineLevel="0" collapsed="false">
      <c r="A28" s="42" t="s">
        <v>101</v>
      </c>
      <c r="B28" s="43" t="s">
        <v>50</v>
      </c>
      <c r="C28" s="43" t="s">
        <v>102</v>
      </c>
      <c r="D28" s="44" t="s">
        <v>103</v>
      </c>
      <c r="E28" s="44"/>
      <c r="F28" s="43" t="s">
        <v>104</v>
      </c>
      <c r="G28" s="45" t="n">
        <v>21.1862</v>
      </c>
      <c r="H28" s="45" t="n">
        <v>0</v>
      </c>
      <c r="I28" s="46" t="s">
        <v>58</v>
      </c>
      <c r="J28" s="45" t="n">
        <f aca="false">G28*AO28</f>
        <v>0</v>
      </c>
      <c r="K28" s="45" t="n">
        <f aca="false">G28*AP28</f>
        <v>0</v>
      </c>
      <c r="L28" s="45" t="n">
        <f aca="false">G28*H28</f>
        <v>0</v>
      </c>
      <c r="M28" s="45" t="n">
        <f aca="false">L28*(1+BW28/100)</f>
        <v>0</v>
      </c>
      <c r="N28" s="45" t="n">
        <v>0</v>
      </c>
      <c r="O28" s="45" t="n">
        <f aca="false">G28*N28</f>
        <v>0</v>
      </c>
      <c r="P28" s="47" t="s">
        <v>59</v>
      </c>
      <c r="Z28" s="39" t="n">
        <f aca="false">IF(AQ28="5",BJ28,0)</f>
        <v>0</v>
      </c>
      <c r="AB28" s="39" t="n">
        <f aca="false">IF(AQ28="1",BH28,0)</f>
        <v>0</v>
      </c>
      <c r="AC28" s="39" t="n">
        <f aca="false">IF(AQ28="1",BI28,0)</f>
        <v>0</v>
      </c>
      <c r="AD28" s="39" t="n">
        <f aca="false">IF(AQ28="7",BH28,0)</f>
        <v>0</v>
      </c>
      <c r="AE28" s="39" t="n">
        <f aca="false">IF(AQ28="7",BI28,0)</f>
        <v>0</v>
      </c>
      <c r="AF28" s="39" t="n">
        <f aca="false">IF(AQ28="2",BH28,0)</f>
        <v>0</v>
      </c>
      <c r="AG28" s="39" t="n">
        <f aca="false">IF(AQ28="2",BI28,0)</f>
        <v>0</v>
      </c>
      <c r="AH28" s="39" t="n">
        <f aca="false">IF(AQ28="0",BJ28,0)</f>
        <v>0</v>
      </c>
      <c r="AI28" s="23" t="s">
        <v>50</v>
      </c>
      <c r="AJ28" s="45" t="n">
        <f aca="false">IF(AN28=0,L28,0)</f>
        <v>0</v>
      </c>
      <c r="AK28" s="45" t="n">
        <f aca="false">IF(AN28=21,L28,0)</f>
        <v>0</v>
      </c>
      <c r="AL28" s="45" t="n">
        <f aca="false">IF(AN28=21,L28,0)</f>
        <v>0</v>
      </c>
      <c r="AN28" s="39" t="n">
        <v>21</v>
      </c>
      <c r="AO28" s="39" t="n">
        <f aca="false">H28*1</f>
        <v>0</v>
      </c>
      <c r="AP28" s="39" t="n">
        <f aca="false">H28*(1-1)</f>
        <v>0</v>
      </c>
      <c r="AQ28" s="46" t="s">
        <v>54</v>
      </c>
      <c r="AV28" s="39" t="n">
        <f aca="false">AW28+AX28</f>
        <v>0</v>
      </c>
      <c r="AW28" s="39" t="n">
        <f aca="false">G28*AO28</f>
        <v>0</v>
      </c>
      <c r="AX28" s="39" t="n">
        <f aca="false">G28*AP28</f>
        <v>0</v>
      </c>
      <c r="AY28" s="40" t="s">
        <v>60</v>
      </c>
      <c r="AZ28" s="40" t="s">
        <v>61</v>
      </c>
      <c r="BA28" s="23" t="s">
        <v>62</v>
      </c>
      <c r="BC28" s="39" t="n">
        <f aca="false">AW28+AX28</f>
        <v>0</v>
      </c>
      <c r="BD28" s="39" t="n">
        <f aca="false">H28/(100-BE28)*100</f>
        <v>0</v>
      </c>
      <c r="BE28" s="39" t="n">
        <v>0</v>
      </c>
      <c r="BF28" s="39" t="n">
        <f aca="false">O28</f>
        <v>0</v>
      </c>
      <c r="BH28" s="45" t="n">
        <f aca="false">G28*AO28</f>
        <v>0</v>
      </c>
      <c r="BI28" s="45" t="n">
        <f aca="false">G28*AP28</f>
        <v>0</v>
      </c>
      <c r="BJ28" s="45" t="n">
        <f aca="false">G28*H28</f>
        <v>0</v>
      </c>
      <c r="BK28" s="45"/>
      <c r="BL28" s="39" t="n">
        <v>184</v>
      </c>
      <c r="BW28" s="39" t="str">
        <f aca="false">I28</f>
        <v>21</v>
      </c>
      <c r="BX28" s="44" t="s">
        <v>103</v>
      </c>
    </row>
    <row r="29" customFormat="false" ht="15" hidden="false" customHeight="true" outlineLevel="0" collapsed="false">
      <c r="A29" s="33"/>
      <c r="B29" s="34" t="s">
        <v>105</v>
      </c>
      <c r="C29" s="34"/>
      <c r="D29" s="35" t="s">
        <v>106</v>
      </c>
      <c r="E29" s="35"/>
      <c r="F29" s="36" t="s">
        <v>4</v>
      </c>
      <c r="G29" s="36" t="s">
        <v>4</v>
      </c>
      <c r="H29" s="36" t="s">
        <v>4</v>
      </c>
      <c r="I29" s="36" t="s">
        <v>4</v>
      </c>
      <c r="J29" s="3" t="n">
        <f aca="false">J30</f>
        <v>0</v>
      </c>
      <c r="K29" s="3" t="n">
        <f aca="false">K30</f>
        <v>0</v>
      </c>
      <c r="L29" s="3" t="n">
        <f aca="false">L30</f>
        <v>0</v>
      </c>
      <c r="M29" s="3" t="n">
        <f aca="false">M30</f>
        <v>0</v>
      </c>
      <c r="N29" s="23"/>
      <c r="O29" s="3" t="n">
        <f aca="false">O30</f>
        <v>98.01891</v>
      </c>
      <c r="P29" s="37"/>
    </row>
    <row r="30" customFormat="false" ht="15" hidden="false" customHeight="true" outlineLevel="0" collapsed="false">
      <c r="A30" s="33"/>
      <c r="B30" s="34" t="s">
        <v>105</v>
      </c>
      <c r="C30" s="34" t="s">
        <v>52</v>
      </c>
      <c r="D30" s="35" t="s">
        <v>53</v>
      </c>
      <c r="E30" s="35"/>
      <c r="F30" s="36" t="s">
        <v>4</v>
      </c>
      <c r="G30" s="36" t="s">
        <v>4</v>
      </c>
      <c r="H30" s="36" t="s">
        <v>4</v>
      </c>
      <c r="I30" s="36" t="s">
        <v>4</v>
      </c>
      <c r="J30" s="3" t="n">
        <f aca="false">SUM(J31:J46)</f>
        <v>0</v>
      </c>
      <c r="K30" s="3" t="n">
        <f aca="false">SUM(K31:K46)</f>
        <v>0</v>
      </c>
      <c r="L30" s="3" t="n">
        <f aca="false">SUM(L31:L46)</f>
        <v>0</v>
      </c>
      <c r="M30" s="3" t="n">
        <f aca="false">SUM(M31:M46)</f>
        <v>0</v>
      </c>
      <c r="N30" s="23"/>
      <c r="O30" s="3" t="n">
        <f aca="false">SUM(O31:O46)</f>
        <v>98.01891</v>
      </c>
      <c r="P30" s="37"/>
      <c r="AI30" s="23" t="s">
        <v>105</v>
      </c>
      <c r="AS30" s="3" t="n">
        <f aca="false">SUM(AJ31:AJ46)</f>
        <v>0</v>
      </c>
      <c r="AT30" s="3" t="n">
        <f aca="false">SUM(AK31:AK46)</f>
        <v>0</v>
      </c>
      <c r="AU30" s="3" t="n">
        <f aca="false">SUM(AL31:AL46)</f>
        <v>0</v>
      </c>
    </row>
    <row r="31" customFormat="false" ht="15" hidden="false" customHeight="true" outlineLevel="0" collapsed="false">
      <c r="A31" s="38" t="s">
        <v>107</v>
      </c>
      <c r="B31" s="11" t="s">
        <v>105</v>
      </c>
      <c r="C31" s="11" t="s">
        <v>108</v>
      </c>
      <c r="D31" s="10" t="s">
        <v>109</v>
      </c>
      <c r="E31" s="10"/>
      <c r="F31" s="11" t="s">
        <v>110</v>
      </c>
      <c r="G31" s="39" t="n">
        <v>891</v>
      </c>
      <c r="H31" s="39" t="n">
        <v>0</v>
      </c>
      <c r="I31" s="40" t="s">
        <v>58</v>
      </c>
      <c r="J31" s="39" t="n">
        <f aca="false">G31*AO31</f>
        <v>0</v>
      </c>
      <c r="K31" s="39" t="n">
        <f aca="false">G31*AP31</f>
        <v>0</v>
      </c>
      <c r="L31" s="39" t="n">
        <f aca="false">G31*H31</f>
        <v>0</v>
      </c>
      <c r="M31" s="39" t="n">
        <f aca="false">L31*(1+BW31/100)</f>
        <v>0</v>
      </c>
      <c r="N31" s="39" t="n">
        <v>0</v>
      </c>
      <c r="O31" s="39" t="n">
        <f aca="false">G31*N31</f>
        <v>0</v>
      </c>
      <c r="P31" s="41" t="s">
        <v>59</v>
      </c>
      <c r="Z31" s="39" t="n">
        <f aca="false">IF(AQ31="5",BJ31,0)</f>
        <v>0</v>
      </c>
      <c r="AB31" s="39" t="n">
        <f aca="false">IF(AQ31="1",BH31,0)</f>
        <v>0</v>
      </c>
      <c r="AC31" s="39" t="n">
        <f aca="false">IF(AQ31="1",BI31,0)</f>
        <v>0</v>
      </c>
      <c r="AD31" s="39" t="n">
        <f aca="false">IF(AQ31="7",BH31,0)</f>
        <v>0</v>
      </c>
      <c r="AE31" s="39" t="n">
        <f aca="false">IF(AQ31="7",BI31,0)</f>
        <v>0</v>
      </c>
      <c r="AF31" s="39" t="n">
        <f aca="false">IF(AQ31="2",BH31,0)</f>
        <v>0</v>
      </c>
      <c r="AG31" s="39" t="n">
        <f aca="false">IF(AQ31="2",BI31,0)</f>
        <v>0</v>
      </c>
      <c r="AH31" s="39" t="n">
        <f aca="false">IF(AQ31="0",BJ31,0)</f>
        <v>0</v>
      </c>
      <c r="AI31" s="23" t="s">
        <v>105</v>
      </c>
      <c r="AJ31" s="39" t="n">
        <f aca="false">IF(AN31=0,L31,0)</f>
        <v>0</v>
      </c>
      <c r="AK31" s="39" t="n">
        <f aca="false">IF(AN31=21,L31,0)</f>
        <v>0</v>
      </c>
      <c r="AL31" s="39" t="n">
        <f aca="false">IF(AN31=21,L31,0)</f>
        <v>0</v>
      </c>
      <c r="AN31" s="39" t="n">
        <v>21</v>
      </c>
      <c r="AO31" s="39" t="n">
        <f aca="false">H31*0</f>
        <v>0</v>
      </c>
      <c r="AP31" s="39" t="n">
        <f aca="false">H31*(1-0)</f>
        <v>0</v>
      </c>
      <c r="AQ31" s="40" t="s">
        <v>54</v>
      </c>
      <c r="AV31" s="39" t="n">
        <f aca="false">AW31+AX31</f>
        <v>0</v>
      </c>
      <c r="AW31" s="39" t="n">
        <f aca="false">G31*AO31</f>
        <v>0</v>
      </c>
      <c r="AX31" s="39" t="n">
        <f aca="false">G31*AP31</f>
        <v>0</v>
      </c>
      <c r="AY31" s="40" t="s">
        <v>60</v>
      </c>
      <c r="AZ31" s="40" t="s">
        <v>111</v>
      </c>
      <c r="BA31" s="23" t="s">
        <v>112</v>
      </c>
      <c r="BC31" s="39" t="n">
        <f aca="false">AW31+AX31</f>
        <v>0</v>
      </c>
      <c r="BD31" s="39" t="n">
        <f aca="false">H31/(100-BE31)*100</f>
        <v>0</v>
      </c>
      <c r="BE31" s="39" t="n">
        <v>0</v>
      </c>
      <c r="BF31" s="39" t="n">
        <f aca="false">O31</f>
        <v>0</v>
      </c>
      <c r="BH31" s="39" t="n">
        <f aca="false">G31*AO31</f>
        <v>0</v>
      </c>
      <c r="BI31" s="39" t="n">
        <f aca="false">G31*AP31</f>
        <v>0</v>
      </c>
      <c r="BJ31" s="39" t="n">
        <f aca="false">G31*H31</f>
        <v>0</v>
      </c>
      <c r="BK31" s="39"/>
      <c r="BL31" s="39" t="n">
        <v>184</v>
      </c>
      <c r="BW31" s="39" t="str">
        <f aca="false">I31</f>
        <v>21</v>
      </c>
      <c r="BX31" s="10" t="s">
        <v>109</v>
      </c>
    </row>
    <row r="32" customFormat="false" ht="15" hidden="false" customHeight="true" outlineLevel="0" collapsed="false">
      <c r="A32" s="38" t="s">
        <v>113</v>
      </c>
      <c r="B32" s="11" t="s">
        <v>105</v>
      </c>
      <c r="C32" s="11" t="s">
        <v>114</v>
      </c>
      <c r="D32" s="10" t="s">
        <v>115</v>
      </c>
      <c r="E32" s="10"/>
      <c r="F32" s="11" t="s">
        <v>110</v>
      </c>
      <c r="G32" s="39" t="n">
        <v>891</v>
      </c>
      <c r="H32" s="39" t="n">
        <v>0</v>
      </c>
      <c r="I32" s="40" t="s">
        <v>58</v>
      </c>
      <c r="J32" s="39" t="n">
        <f aca="false">G32*AO32</f>
        <v>0</v>
      </c>
      <c r="K32" s="39" t="n">
        <f aca="false">G32*AP32</f>
        <v>0</v>
      </c>
      <c r="L32" s="39" t="n">
        <f aca="false">G32*H32</f>
        <v>0</v>
      </c>
      <c r="M32" s="39" t="n">
        <f aca="false">L32*(1+BW32/100)</f>
        <v>0</v>
      </c>
      <c r="N32" s="39" t="n">
        <v>0</v>
      </c>
      <c r="O32" s="39" t="n">
        <f aca="false">G32*N32</f>
        <v>0</v>
      </c>
      <c r="P32" s="41" t="s">
        <v>59</v>
      </c>
      <c r="Z32" s="39" t="n">
        <f aca="false">IF(AQ32="5",BJ32,0)</f>
        <v>0</v>
      </c>
      <c r="AB32" s="39" t="n">
        <f aca="false">IF(AQ32="1",BH32,0)</f>
        <v>0</v>
      </c>
      <c r="AC32" s="39" t="n">
        <f aca="false">IF(AQ32="1",BI32,0)</f>
        <v>0</v>
      </c>
      <c r="AD32" s="39" t="n">
        <f aca="false">IF(AQ32="7",BH32,0)</f>
        <v>0</v>
      </c>
      <c r="AE32" s="39" t="n">
        <f aca="false">IF(AQ32="7",BI32,0)</f>
        <v>0</v>
      </c>
      <c r="AF32" s="39" t="n">
        <f aca="false">IF(AQ32="2",BH32,0)</f>
        <v>0</v>
      </c>
      <c r="AG32" s="39" t="n">
        <f aca="false">IF(AQ32="2",BI32,0)</f>
        <v>0</v>
      </c>
      <c r="AH32" s="39" t="n">
        <f aca="false">IF(AQ32="0",BJ32,0)</f>
        <v>0</v>
      </c>
      <c r="AI32" s="23" t="s">
        <v>105</v>
      </c>
      <c r="AJ32" s="39" t="n">
        <f aca="false">IF(AN32=0,L32,0)</f>
        <v>0</v>
      </c>
      <c r="AK32" s="39" t="n">
        <f aca="false">IF(AN32=21,L32,0)</f>
        <v>0</v>
      </c>
      <c r="AL32" s="39" t="n">
        <f aca="false">IF(AN32=21,L32,0)</f>
        <v>0</v>
      </c>
      <c r="AN32" s="39" t="n">
        <v>21</v>
      </c>
      <c r="AO32" s="39" t="n">
        <f aca="false">H32*0.011168831</f>
        <v>0</v>
      </c>
      <c r="AP32" s="39" t="n">
        <f aca="false">H32*(1-0.011168831)</f>
        <v>0</v>
      </c>
      <c r="AQ32" s="40" t="s">
        <v>54</v>
      </c>
      <c r="AV32" s="39" t="n">
        <f aca="false">AW32+AX32</f>
        <v>0</v>
      </c>
      <c r="AW32" s="39" t="n">
        <f aca="false">G32*AO32</f>
        <v>0</v>
      </c>
      <c r="AX32" s="39" t="n">
        <f aca="false">G32*AP32</f>
        <v>0</v>
      </c>
      <c r="AY32" s="40" t="s">
        <v>60</v>
      </c>
      <c r="AZ32" s="40" t="s">
        <v>111</v>
      </c>
      <c r="BA32" s="23" t="s">
        <v>112</v>
      </c>
      <c r="BC32" s="39" t="n">
        <f aca="false">AW32+AX32</f>
        <v>0</v>
      </c>
      <c r="BD32" s="39" t="n">
        <f aca="false">H32/(100-BE32)*100</f>
        <v>0</v>
      </c>
      <c r="BE32" s="39" t="n">
        <v>0</v>
      </c>
      <c r="BF32" s="39" t="n">
        <f aca="false">O32</f>
        <v>0</v>
      </c>
      <c r="BH32" s="39" t="n">
        <f aca="false">G32*AO32</f>
        <v>0</v>
      </c>
      <c r="BI32" s="39" t="n">
        <f aca="false">G32*AP32</f>
        <v>0</v>
      </c>
      <c r="BJ32" s="39" t="n">
        <f aca="false">G32*H32</f>
        <v>0</v>
      </c>
      <c r="BK32" s="39"/>
      <c r="BL32" s="39" t="n">
        <v>184</v>
      </c>
      <c r="BW32" s="39" t="str">
        <f aca="false">I32</f>
        <v>21</v>
      </c>
      <c r="BX32" s="10" t="s">
        <v>115</v>
      </c>
    </row>
    <row r="33" customFormat="false" ht="15" hidden="false" customHeight="true" outlineLevel="0" collapsed="false">
      <c r="A33" s="38" t="s">
        <v>116</v>
      </c>
      <c r="B33" s="11" t="s">
        <v>105</v>
      </c>
      <c r="C33" s="11" t="s">
        <v>117</v>
      </c>
      <c r="D33" s="10" t="s">
        <v>118</v>
      </c>
      <c r="E33" s="10"/>
      <c r="F33" s="11" t="s">
        <v>110</v>
      </c>
      <c r="G33" s="39" t="n">
        <v>891</v>
      </c>
      <c r="H33" s="39" t="n">
        <v>0</v>
      </c>
      <c r="I33" s="40" t="s">
        <v>58</v>
      </c>
      <c r="J33" s="39" t="n">
        <f aca="false">G33*AO33</f>
        <v>0</v>
      </c>
      <c r="K33" s="39" t="n">
        <f aca="false">G33*AP33</f>
        <v>0</v>
      </c>
      <c r="L33" s="39" t="n">
        <f aca="false">G33*H33</f>
        <v>0</v>
      </c>
      <c r="M33" s="39" t="n">
        <f aca="false">L33*(1+BW33/100)</f>
        <v>0</v>
      </c>
      <c r="N33" s="39" t="n">
        <v>0</v>
      </c>
      <c r="O33" s="39" t="n">
        <f aca="false">G33*N33</f>
        <v>0</v>
      </c>
      <c r="P33" s="41" t="s">
        <v>59</v>
      </c>
      <c r="Z33" s="39" t="n">
        <f aca="false">IF(AQ33="5",BJ33,0)</f>
        <v>0</v>
      </c>
      <c r="AB33" s="39" t="n">
        <f aca="false">IF(AQ33="1",BH33,0)</f>
        <v>0</v>
      </c>
      <c r="AC33" s="39" t="n">
        <f aca="false">IF(AQ33="1",BI33,0)</f>
        <v>0</v>
      </c>
      <c r="AD33" s="39" t="n">
        <f aca="false">IF(AQ33="7",BH33,0)</f>
        <v>0</v>
      </c>
      <c r="AE33" s="39" t="n">
        <f aca="false">IF(AQ33="7",BI33,0)</f>
        <v>0</v>
      </c>
      <c r="AF33" s="39" t="n">
        <f aca="false">IF(AQ33="2",BH33,0)</f>
        <v>0</v>
      </c>
      <c r="AG33" s="39" t="n">
        <f aca="false">IF(AQ33="2",BI33,0)</f>
        <v>0</v>
      </c>
      <c r="AH33" s="39" t="n">
        <f aca="false">IF(AQ33="0",BJ33,0)</f>
        <v>0</v>
      </c>
      <c r="AI33" s="23" t="s">
        <v>105</v>
      </c>
      <c r="AJ33" s="39" t="n">
        <f aca="false">IF(AN33=0,L33,0)</f>
        <v>0</v>
      </c>
      <c r="AK33" s="39" t="n">
        <f aca="false">IF(AN33=21,L33,0)</f>
        <v>0</v>
      </c>
      <c r="AL33" s="39" t="n">
        <f aca="false">IF(AN33=21,L33,0)</f>
        <v>0</v>
      </c>
      <c r="AN33" s="39" t="n">
        <v>21</v>
      </c>
      <c r="AO33" s="39" t="n">
        <f aca="false">H33*0</f>
        <v>0</v>
      </c>
      <c r="AP33" s="39" t="n">
        <f aca="false">H33*(1-0)</f>
        <v>0</v>
      </c>
      <c r="AQ33" s="40" t="s">
        <v>54</v>
      </c>
      <c r="AV33" s="39" t="n">
        <f aca="false">AW33+AX33</f>
        <v>0</v>
      </c>
      <c r="AW33" s="39" t="n">
        <f aca="false">G33*AO33</f>
        <v>0</v>
      </c>
      <c r="AX33" s="39" t="n">
        <f aca="false">G33*AP33</f>
        <v>0</v>
      </c>
      <c r="AY33" s="40" t="s">
        <v>60</v>
      </c>
      <c r="AZ33" s="40" t="s">
        <v>111</v>
      </c>
      <c r="BA33" s="23" t="s">
        <v>112</v>
      </c>
      <c r="BC33" s="39" t="n">
        <f aca="false">AW33+AX33</f>
        <v>0</v>
      </c>
      <c r="BD33" s="39" t="n">
        <f aca="false">H33/(100-BE33)*100</f>
        <v>0</v>
      </c>
      <c r="BE33" s="39" t="n">
        <v>0</v>
      </c>
      <c r="BF33" s="39" t="n">
        <f aca="false">O33</f>
        <v>0</v>
      </c>
      <c r="BH33" s="39" t="n">
        <f aca="false">G33*AO33</f>
        <v>0</v>
      </c>
      <c r="BI33" s="39" t="n">
        <f aca="false">G33*AP33</f>
        <v>0</v>
      </c>
      <c r="BJ33" s="39" t="n">
        <f aca="false">G33*H33</f>
        <v>0</v>
      </c>
      <c r="BK33" s="39"/>
      <c r="BL33" s="39" t="n">
        <v>184</v>
      </c>
      <c r="BW33" s="39" t="str">
        <f aca="false">I33</f>
        <v>21</v>
      </c>
      <c r="BX33" s="10" t="s">
        <v>118</v>
      </c>
    </row>
    <row r="34" customFormat="false" ht="15" hidden="false" customHeight="true" outlineLevel="0" collapsed="false">
      <c r="A34" s="38" t="s">
        <v>119</v>
      </c>
      <c r="B34" s="11" t="s">
        <v>105</v>
      </c>
      <c r="C34" s="11" t="s">
        <v>120</v>
      </c>
      <c r="D34" s="10" t="s">
        <v>121</v>
      </c>
      <c r="E34" s="10"/>
      <c r="F34" s="11" t="s">
        <v>110</v>
      </c>
      <c r="G34" s="39" t="n">
        <v>891</v>
      </c>
      <c r="H34" s="39" t="n">
        <v>0</v>
      </c>
      <c r="I34" s="40" t="s">
        <v>58</v>
      </c>
      <c r="J34" s="39" t="n">
        <f aca="false">G34*AO34</f>
        <v>0</v>
      </c>
      <c r="K34" s="39" t="n">
        <f aca="false">G34*AP34</f>
        <v>0</v>
      </c>
      <c r="L34" s="39" t="n">
        <f aca="false">G34*H34</f>
        <v>0</v>
      </c>
      <c r="M34" s="39" t="n">
        <f aca="false">L34*(1+BW34/100)</f>
        <v>0</v>
      </c>
      <c r="N34" s="39" t="n">
        <v>1E-005</v>
      </c>
      <c r="O34" s="39" t="n">
        <f aca="false">G34*N34</f>
        <v>0.00891</v>
      </c>
      <c r="P34" s="41" t="s">
        <v>59</v>
      </c>
      <c r="Z34" s="39" t="n">
        <f aca="false">IF(AQ34="5",BJ34,0)</f>
        <v>0</v>
      </c>
      <c r="AB34" s="39" t="n">
        <f aca="false">IF(AQ34="1",BH34,0)</f>
        <v>0</v>
      </c>
      <c r="AC34" s="39" t="n">
        <f aca="false">IF(AQ34="1",BI34,0)</f>
        <v>0</v>
      </c>
      <c r="AD34" s="39" t="n">
        <f aca="false">IF(AQ34="7",BH34,0)</f>
        <v>0</v>
      </c>
      <c r="AE34" s="39" t="n">
        <f aca="false">IF(AQ34="7",BI34,0)</f>
        <v>0</v>
      </c>
      <c r="AF34" s="39" t="n">
        <f aca="false">IF(AQ34="2",BH34,0)</f>
        <v>0</v>
      </c>
      <c r="AG34" s="39" t="n">
        <f aca="false">IF(AQ34="2",BI34,0)</f>
        <v>0</v>
      </c>
      <c r="AH34" s="39" t="n">
        <f aca="false">IF(AQ34="0",BJ34,0)</f>
        <v>0</v>
      </c>
      <c r="AI34" s="23" t="s">
        <v>105</v>
      </c>
      <c r="AJ34" s="39" t="n">
        <f aca="false">IF(AN34=0,L34,0)</f>
        <v>0</v>
      </c>
      <c r="AK34" s="39" t="n">
        <f aca="false">IF(AN34=21,L34,0)</f>
        <v>0</v>
      </c>
      <c r="AL34" s="39" t="n">
        <f aca="false">IF(AN34=21,L34,0)</f>
        <v>0</v>
      </c>
      <c r="AN34" s="39" t="n">
        <v>21</v>
      </c>
      <c r="AO34" s="39" t="n">
        <f aca="false">H34*0.089200864</f>
        <v>0</v>
      </c>
      <c r="AP34" s="39" t="n">
        <f aca="false">H34*(1-0.089200864)</f>
        <v>0</v>
      </c>
      <c r="AQ34" s="40" t="s">
        <v>54</v>
      </c>
      <c r="AV34" s="39" t="n">
        <f aca="false">AW34+AX34</f>
        <v>0</v>
      </c>
      <c r="AW34" s="39" t="n">
        <f aca="false">G34*AO34</f>
        <v>0</v>
      </c>
      <c r="AX34" s="39" t="n">
        <f aca="false">G34*AP34</f>
        <v>0</v>
      </c>
      <c r="AY34" s="40" t="s">
        <v>60</v>
      </c>
      <c r="AZ34" s="40" t="s">
        <v>111</v>
      </c>
      <c r="BA34" s="23" t="s">
        <v>112</v>
      </c>
      <c r="BC34" s="39" t="n">
        <f aca="false">AW34+AX34</f>
        <v>0</v>
      </c>
      <c r="BD34" s="39" t="n">
        <f aca="false">H34/(100-BE34)*100</f>
        <v>0</v>
      </c>
      <c r="BE34" s="39" t="n">
        <v>0</v>
      </c>
      <c r="BF34" s="39" t="n">
        <f aca="false">O34</f>
        <v>0.00891</v>
      </c>
      <c r="BH34" s="39" t="n">
        <f aca="false">G34*AO34</f>
        <v>0</v>
      </c>
      <c r="BI34" s="39" t="n">
        <f aca="false">G34*AP34</f>
        <v>0</v>
      </c>
      <c r="BJ34" s="39" t="n">
        <f aca="false">G34*H34</f>
        <v>0</v>
      </c>
      <c r="BK34" s="39"/>
      <c r="BL34" s="39" t="n">
        <v>184</v>
      </c>
      <c r="BW34" s="39" t="str">
        <f aca="false">I34</f>
        <v>21</v>
      </c>
      <c r="BX34" s="10" t="s">
        <v>121</v>
      </c>
    </row>
    <row r="35" customFormat="false" ht="24.75" hidden="false" customHeight="true" outlineLevel="0" collapsed="false">
      <c r="A35" s="38" t="s">
        <v>122</v>
      </c>
      <c r="B35" s="11" t="s">
        <v>105</v>
      </c>
      <c r="C35" s="11" t="s">
        <v>123</v>
      </c>
      <c r="D35" s="10" t="s">
        <v>124</v>
      </c>
      <c r="E35" s="10"/>
      <c r="F35" s="11" t="s">
        <v>92</v>
      </c>
      <c r="G35" s="39" t="n">
        <v>0.02673</v>
      </c>
      <c r="H35" s="39" t="n">
        <v>0</v>
      </c>
      <c r="I35" s="40" t="s">
        <v>58</v>
      </c>
      <c r="J35" s="39" t="n">
        <f aca="false">G35*AO35</f>
        <v>0</v>
      </c>
      <c r="K35" s="39" t="n">
        <f aca="false">G35*AP35</f>
        <v>0</v>
      </c>
      <c r="L35" s="39" t="n">
        <f aca="false">G35*H35</f>
        <v>0</v>
      </c>
      <c r="M35" s="39" t="n">
        <f aca="false">L35*(1+BW35/100)</f>
        <v>0</v>
      </c>
      <c r="N35" s="39" t="n">
        <v>0</v>
      </c>
      <c r="O35" s="39" t="n">
        <f aca="false">G35*N35</f>
        <v>0</v>
      </c>
      <c r="P35" s="41" t="s">
        <v>59</v>
      </c>
      <c r="Z35" s="39" t="n">
        <f aca="false">IF(AQ35="5",BJ35,0)</f>
        <v>0</v>
      </c>
      <c r="AB35" s="39" t="n">
        <f aca="false">IF(AQ35="1",BH35,0)</f>
        <v>0</v>
      </c>
      <c r="AC35" s="39" t="n">
        <f aca="false">IF(AQ35="1",BI35,0)</f>
        <v>0</v>
      </c>
      <c r="AD35" s="39" t="n">
        <f aca="false">IF(AQ35="7",BH35,0)</f>
        <v>0</v>
      </c>
      <c r="AE35" s="39" t="n">
        <f aca="false">IF(AQ35="7",BI35,0)</f>
        <v>0</v>
      </c>
      <c r="AF35" s="39" t="n">
        <f aca="false">IF(AQ35="2",BH35,0)</f>
        <v>0</v>
      </c>
      <c r="AG35" s="39" t="n">
        <f aca="false">IF(AQ35="2",BI35,0)</f>
        <v>0</v>
      </c>
      <c r="AH35" s="39" t="n">
        <f aca="false">IF(AQ35="0",BJ35,0)</f>
        <v>0</v>
      </c>
      <c r="AI35" s="23" t="s">
        <v>105</v>
      </c>
      <c r="AJ35" s="39" t="n">
        <f aca="false">IF(AN35=0,L35,0)</f>
        <v>0</v>
      </c>
      <c r="AK35" s="39" t="n">
        <f aca="false">IF(AN35=21,L35,0)</f>
        <v>0</v>
      </c>
      <c r="AL35" s="39" t="n">
        <f aca="false">IF(AN35=21,L35,0)</f>
        <v>0</v>
      </c>
      <c r="AN35" s="39" t="n">
        <v>21</v>
      </c>
      <c r="AO35" s="39" t="n">
        <f aca="false">H35*0</f>
        <v>0</v>
      </c>
      <c r="AP35" s="39" t="n">
        <f aca="false">H35*(1-0)</f>
        <v>0</v>
      </c>
      <c r="AQ35" s="40" t="s">
        <v>54</v>
      </c>
      <c r="AV35" s="39" t="n">
        <f aca="false">AW35+AX35</f>
        <v>0</v>
      </c>
      <c r="AW35" s="39" t="n">
        <f aca="false">G35*AO35</f>
        <v>0</v>
      </c>
      <c r="AX35" s="39" t="n">
        <f aca="false">G35*AP35</f>
        <v>0</v>
      </c>
      <c r="AY35" s="40" t="s">
        <v>60</v>
      </c>
      <c r="AZ35" s="40" t="s">
        <v>111</v>
      </c>
      <c r="BA35" s="23" t="s">
        <v>112</v>
      </c>
      <c r="BC35" s="39" t="n">
        <f aca="false">AW35+AX35</f>
        <v>0</v>
      </c>
      <c r="BD35" s="39" t="n">
        <f aca="false">H35/(100-BE35)*100</f>
        <v>0</v>
      </c>
      <c r="BE35" s="39" t="n">
        <v>0</v>
      </c>
      <c r="BF35" s="39" t="n">
        <f aca="false">O35</f>
        <v>0</v>
      </c>
      <c r="BH35" s="39" t="n">
        <f aca="false">G35*AO35</f>
        <v>0</v>
      </c>
      <c r="BI35" s="39" t="n">
        <f aca="false">G35*AP35</f>
        <v>0</v>
      </c>
      <c r="BJ35" s="39" t="n">
        <f aca="false">G35*H35</f>
        <v>0</v>
      </c>
      <c r="BK35" s="39"/>
      <c r="BL35" s="39" t="n">
        <v>184</v>
      </c>
      <c r="BW35" s="39" t="str">
        <f aca="false">I35</f>
        <v>21</v>
      </c>
      <c r="BX35" s="10" t="s">
        <v>124</v>
      </c>
    </row>
    <row r="36" customFormat="false" ht="15" hidden="false" customHeight="true" outlineLevel="0" collapsed="false">
      <c r="A36" s="38" t="s">
        <v>58</v>
      </c>
      <c r="B36" s="11" t="s">
        <v>105</v>
      </c>
      <c r="C36" s="11" t="s">
        <v>125</v>
      </c>
      <c r="D36" s="10" t="s">
        <v>126</v>
      </c>
      <c r="E36" s="10"/>
      <c r="F36" s="11" t="s">
        <v>57</v>
      </c>
      <c r="G36" s="39" t="n">
        <v>891</v>
      </c>
      <c r="H36" s="39" t="n">
        <v>0</v>
      </c>
      <c r="I36" s="40" t="s">
        <v>58</v>
      </c>
      <c r="J36" s="39" t="n">
        <f aca="false">G36*AO36</f>
        <v>0</v>
      </c>
      <c r="K36" s="39" t="n">
        <f aca="false">G36*AP36</f>
        <v>0</v>
      </c>
      <c r="L36" s="39" t="n">
        <f aca="false">G36*H36</f>
        <v>0</v>
      </c>
      <c r="M36" s="39" t="n">
        <f aca="false">L36*(1+BW36/100)</f>
        <v>0</v>
      </c>
      <c r="N36" s="39" t="n">
        <v>0</v>
      </c>
      <c r="O36" s="39" t="n">
        <f aca="false">G36*N36</f>
        <v>0</v>
      </c>
      <c r="P36" s="41" t="s">
        <v>59</v>
      </c>
      <c r="Z36" s="39" t="n">
        <f aca="false">IF(AQ36="5",BJ36,0)</f>
        <v>0</v>
      </c>
      <c r="AB36" s="39" t="n">
        <f aca="false">IF(AQ36="1",BH36,0)</f>
        <v>0</v>
      </c>
      <c r="AC36" s="39" t="n">
        <f aca="false">IF(AQ36="1",BI36,0)</f>
        <v>0</v>
      </c>
      <c r="AD36" s="39" t="n">
        <f aca="false">IF(AQ36="7",BH36,0)</f>
        <v>0</v>
      </c>
      <c r="AE36" s="39" t="n">
        <f aca="false">IF(AQ36="7",BI36,0)</f>
        <v>0</v>
      </c>
      <c r="AF36" s="39" t="n">
        <f aca="false">IF(AQ36="2",BH36,0)</f>
        <v>0</v>
      </c>
      <c r="AG36" s="39" t="n">
        <f aca="false">IF(AQ36="2",BI36,0)</f>
        <v>0</v>
      </c>
      <c r="AH36" s="39" t="n">
        <f aca="false">IF(AQ36="0",BJ36,0)</f>
        <v>0</v>
      </c>
      <c r="AI36" s="23" t="s">
        <v>105</v>
      </c>
      <c r="AJ36" s="39" t="n">
        <f aca="false">IF(AN36=0,L36,0)</f>
        <v>0</v>
      </c>
      <c r="AK36" s="39" t="n">
        <f aca="false">IF(AN36=21,L36,0)</f>
        <v>0</v>
      </c>
      <c r="AL36" s="39" t="n">
        <f aca="false">IF(AN36=21,L36,0)</f>
        <v>0</v>
      </c>
      <c r="AN36" s="39" t="n">
        <v>21</v>
      </c>
      <c r="AO36" s="39" t="n">
        <f aca="false">H36*0</f>
        <v>0</v>
      </c>
      <c r="AP36" s="39" t="n">
        <f aca="false">H36*(1-0)</f>
        <v>0</v>
      </c>
      <c r="AQ36" s="40" t="s">
        <v>54</v>
      </c>
      <c r="AV36" s="39" t="n">
        <f aca="false">AW36+AX36</f>
        <v>0</v>
      </c>
      <c r="AW36" s="39" t="n">
        <f aca="false">G36*AO36</f>
        <v>0</v>
      </c>
      <c r="AX36" s="39" t="n">
        <f aca="false">G36*AP36</f>
        <v>0</v>
      </c>
      <c r="AY36" s="40" t="s">
        <v>60</v>
      </c>
      <c r="AZ36" s="40" t="s">
        <v>111</v>
      </c>
      <c r="BA36" s="23" t="s">
        <v>112</v>
      </c>
      <c r="BC36" s="39" t="n">
        <f aca="false">AW36+AX36</f>
        <v>0</v>
      </c>
      <c r="BD36" s="39" t="n">
        <f aca="false">H36/(100-BE36)*100</f>
        <v>0</v>
      </c>
      <c r="BE36" s="39" t="n">
        <v>0</v>
      </c>
      <c r="BF36" s="39" t="n">
        <f aca="false">O36</f>
        <v>0</v>
      </c>
      <c r="BH36" s="39" t="n">
        <f aca="false">G36*AO36</f>
        <v>0</v>
      </c>
      <c r="BI36" s="39" t="n">
        <f aca="false">G36*AP36</f>
        <v>0</v>
      </c>
      <c r="BJ36" s="39" t="n">
        <f aca="false">G36*H36</f>
        <v>0</v>
      </c>
      <c r="BK36" s="39"/>
      <c r="BL36" s="39" t="n">
        <v>184</v>
      </c>
      <c r="BW36" s="39" t="str">
        <f aca="false">I36</f>
        <v>21</v>
      </c>
      <c r="BX36" s="10" t="s">
        <v>126</v>
      </c>
    </row>
    <row r="37" customFormat="false" ht="15" hidden="false" customHeight="true" outlineLevel="0" collapsed="false">
      <c r="A37" s="38" t="s">
        <v>127</v>
      </c>
      <c r="B37" s="11" t="s">
        <v>105</v>
      </c>
      <c r="C37" s="11" t="s">
        <v>128</v>
      </c>
      <c r="D37" s="10" t="s">
        <v>129</v>
      </c>
      <c r="E37" s="10"/>
      <c r="F37" s="11" t="s">
        <v>130</v>
      </c>
      <c r="G37" s="39" t="n">
        <v>8.91</v>
      </c>
      <c r="H37" s="39" t="n">
        <v>0</v>
      </c>
      <c r="I37" s="40" t="s">
        <v>58</v>
      </c>
      <c r="J37" s="39" t="n">
        <f aca="false">G37*AO37</f>
        <v>0</v>
      </c>
      <c r="K37" s="39" t="n">
        <f aca="false">G37*AP37</f>
        <v>0</v>
      </c>
      <c r="L37" s="39" t="n">
        <f aca="false">G37*H37</f>
        <v>0</v>
      </c>
      <c r="M37" s="39" t="n">
        <f aca="false">L37*(1+BW37/100)</f>
        <v>0</v>
      </c>
      <c r="N37" s="39" t="n">
        <v>0</v>
      </c>
      <c r="O37" s="39" t="n">
        <f aca="false">G37*N37</f>
        <v>0</v>
      </c>
      <c r="P37" s="41" t="s">
        <v>59</v>
      </c>
      <c r="Z37" s="39" t="n">
        <f aca="false">IF(AQ37="5",BJ37,0)</f>
        <v>0</v>
      </c>
      <c r="AB37" s="39" t="n">
        <f aca="false">IF(AQ37="1",BH37,0)</f>
        <v>0</v>
      </c>
      <c r="AC37" s="39" t="n">
        <f aca="false">IF(AQ37="1",BI37,0)</f>
        <v>0</v>
      </c>
      <c r="AD37" s="39" t="n">
        <f aca="false">IF(AQ37="7",BH37,0)</f>
        <v>0</v>
      </c>
      <c r="AE37" s="39" t="n">
        <f aca="false">IF(AQ37="7",BI37,0)</f>
        <v>0</v>
      </c>
      <c r="AF37" s="39" t="n">
        <f aca="false">IF(AQ37="2",BH37,0)</f>
        <v>0</v>
      </c>
      <c r="AG37" s="39" t="n">
        <f aca="false">IF(AQ37="2",BI37,0)</f>
        <v>0</v>
      </c>
      <c r="AH37" s="39" t="n">
        <f aca="false">IF(AQ37="0",BJ37,0)</f>
        <v>0</v>
      </c>
      <c r="AI37" s="23" t="s">
        <v>105</v>
      </c>
      <c r="AJ37" s="39" t="n">
        <f aca="false">IF(AN37=0,L37,0)</f>
        <v>0</v>
      </c>
      <c r="AK37" s="39" t="n">
        <f aca="false">IF(AN37=21,L37,0)</f>
        <v>0</v>
      </c>
      <c r="AL37" s="39" t="n">
        <f aca="false">IF(AN37=21,L37,0)</f>
        <v>0</v>
      </c>
      <c r="AN37" s="39" t="n">
        <v>21</v>
      </c>
      <c r="AO37" s="39" t="n">
        <f aca="false">H37*0</f>
        <v>0</v>
      </c>
      <c r="AP37" s="39" t="n">
        <f aca="false">H37*(1-0)</f>
        <v>0</v>
      </c>
      <c r="AQ37" s="40" t="s">
        <v>54</v>
      </c>
      <c r="AV37" s="39" t="n">
        <f aca="false">AW37+AX37</f>
        <v>0</v>
      </c>
      <c r="AW37" s="39" t="n">
        <f aca="false">G37*AO37</f>
        <v>0</v>
      </c>
      <c r="AX37" s="39" t="n">
        <f aca="false">G37*AP37</f>
        <v>0</v>
      </c>
      <c r="AY37" s="40" t="s">
        <v>60</v>
      </c>
      <c r="AZ37" s="40" t="s">
        <v>111</v>
      </c>
      <c r="BA37" s="23" t="s">
        <v>112</v>
      </c>
      <c r="BC37" s="39" t="n">
        <f aca="false">AW37+AX37</f>
        <v>0</v>
      </c>
      <c r="BD37" s="39" t="n">
        <f aca="false">H37/(100-BE37)*100</f>
        <v>0</v>
      </c>
      <c r="BE37" s="39" t="n">
        <v>0</v>
      </c>
      <c r="BF37" s="39" t="n">
        <f aca="false">O37</f>
        <v>0</v>
      </c>
      <c r="BH37" s="39" t="n">
        <f aca="false">G37*AO37</f>
        <v>0</v>
      </c>
      <c r="BI37" s="39" t="n">
        <f aca="false">G37*AP37</f>
        <v>0</v>
      </c>
      <c r="BJ37" s="39" t="n">
        <f aca="false">G37*H37</f>
        <v>0</v>
      </c>
      <c r="BK37" s="39"/>
      <c r="BL37" s="39" t="n">
        <v>184</v>
      </c>
      <c r="BW37" s="39" t="str">
        <f aca="false">I37</f>
        <v>21</v>
      </c>
      <c r="BX37" s="10" t="s">
        <v>129</v>
      </c>
    </row>
    <row r="38" customFormat="false" ht="15" hidden="false" customHeight="true" outlineLevel="0" collapsed="false">
      <c r="A38" s="38" t="s">
        <v>131</v>
      </c>
      <c r="B38" s="11" t="s">
        <v>105</v>
      </c>
      <c r="C38" s="11" t="s">
        <v>132</v>
      </c>
      <c r="D38" s="10" t="s">
        <v>133</v>
      </c>
      <c r="E38" s="10"/>
      <c r="F38" s="11" t="s">
        <v>130</v>
      </c>
      <c r="G38" s="39" t="n">
        <v>8.91</v>
      </c>
      <c r="H38" s="39" t="n">
        <v>0</v>
      </c>
      <c r="I38" s="40" t="s">
        <v>58</v>
      </c>
      <c r="J38" s="39" t="n">
        <f aca="false">G38*AO38</f>
        <v>0</v>
      </c>
      <c r="K38" s="39" t="n">
        <f aca="false">G38*AP38</f>
        <v>0</v>
      </c>
      <c r="L38" s="39" t="n">
        <f aca="false">G38*H38</f>
        <v>0</v>
      </c>
      <c r="M38" s="39" t="n">
        <f aca="false">L38*(1+BW38/100)</f>
        <v>0</v>
      </c>
      <c r="N38" s="39" t="n">
        <v>0</v>
      </c>
      <c r="O38" s="39" t="n">
        <f aca="false">G38*N38</f>
        <v>0</v>
      </c>
      <c r="P38" s="41" t="s">
        <v>59</v>
      </c>
      <c r="Z38" s="39" t="n">
        <f aca="false">IF(AQ38="5",BJ38,0)</f>
        <v>0</v>
      </c>
      <c r="AB38" s="39" t="n">
        <f aca="false">IF(AQ38="1",BH38,0)</f>
        <v>0</v>
      </c>
      <c r="AC38" s="39" t="n">
        <f aca="false">IF(AQ38="1",BI38,0)</f>
        <v>0</v>
      </c>
      <c r="AD38" s="39" t="n">
        <f aca="false">IF(AQ38="7",BH38,0)</f>
        <v>0</v>
      </c>
      <c r="AE38" s="39" t="n">
        <f aca="false">IF(AQ38="7",BI38,0)</f>
        <v>0</v>
      </c>
      <c r="AF38" s="39" t="n">
        <f aca="false">IF(AQ38="2",BH38,0)</f>
        <v>0</v>
      </c>
      <c r="AG38" s="39" t="n">
        <f aca="false">IF(AQ38="2",BI38,0)</f>
        <v>0</v>
      </c>
      <c r="AH38" s="39" t="n">
        <f aca="false">IF(AQ38="0",BJ38,0)</f>
        <v>0</v>
      </c>
      <c r="AI38" s="23" t="s">
        <v>105</v>
      </c>
      <c r="AJ38" s="39" t="n">
        <f aca="false">IF(AN38=0,L38,0)</f>
        <v>0</v>
      </c>
      <c r="AK38" s="39" t="n">
        <f aca="false">IF(AN38=21,L38,0)</f>
        <v>0</v>
      </c>
      <c r="AL38" s="39" t="n">
        <f aca="false">IF(AN38=21,L38,0)</f>
        <v>0</v>
      </c>
      <c r="AN38" s="39" t="n">
        <v>21</v>
      </c>
      <c r="AO38" s="39" t="n">
        <f aca="false">H38*0.304574468</f>
        <v>0</v>
      </c>
      <c r="AP38" s="39" t="n">
        <f aca="false">H38*(1-0.304574468)</f>
        <v>0</v>
      </c>
      <c r="AQ38" s="40" t="s">
        <v>54</v>
      </c>
      <c r="AV38" s="39" t="n">
        <f aca="false">AW38+AX38</f>
        <v>0</v>
      </c>
      <c r="AW38" s="39" t="n">
        <f aca="false">G38*AO38</f>
        <v>0</v>
      </c>
      <c r="AX38" s="39" t="n">
        <f aca="false">G38*AP38</f>
        <v>0</v>
      </c>
      <c r="AY38" s="40" t="s">
        <v>60</v>
      </c>
      <c r="AZ38" s="40" t="s">
        <v>111</v>
      </c>
      <c r="BA38" s="23" t="s">
        <v>112</v>
      </c>
      <c r="BC38" s="39" t="n">
        <f aca="false">AW38+AX38</f>
        <v>0</v>
      </c>
      <c r="BD38" s="39" t="n">
        <f aca="false">H38/(100-BE38)*100</f>
        <v>0</v>
      </c>
      <c r="BE38" s="39" t="n">
        <v>0</v>
      </c>
      <c r="BF38" s="39" t="n">
        <f aca="false">O38</f>
        <v>0</v>
      </c>
      <c r="BH38" s="39" t="n">
        <f aca="false">G38*AO38</f>
        <v>0</v>
      </c>
      <c r="BI38" s="39" t="n">
        <f aca="false">G38*AP38</f>
        <v>0</v>
      </c>
      <c r="BJ38" s="39" t="n">
        <f aca="false">G38*H38</f>
        <v>0</v>
      </c>
      <c r="BK38" s="39"/>
      <c r="BL38" s="39" t="n">
        <v>184</v>
      </c>
      <c r="BW38" s="39" t="str">
        <f aca="false">I38</f>
        <v>21</v>
      </c>
      <c r="BX38" s="10" t="s">
        <v>133</v>
      </c>
    </row>
    <row r="39" customFormat="false" ht="15" hidden="false" customHeight="true" outlineLevel="0" collapsed="false">
      <c r="A39" s="38" t="s">
        <v>134</v>
      </c>
      <c r="B39" s="11" t="s">
        <v>105</v>
      </c>
      <c r="C39" s="11" t="s">
        <v>90</v>
      </c>
      <c r="D39" s="10" t="s">
        <v>91</v>
      </c>
      <c r="E39" s="10"/>
      <c r="F39" s="11" t="s">
        <v>92</v>
      </c>
      <c r="G39" s="39" t="n">
        <v>2.799</v>
      </c>
      <c r="H39" s="39" t="n">
        <v>0</v>
      </c>
      <c r="I39" s="40" t="s">
        <v>58</v>
      </c>
      <c r="J39" s="39" t="n">
        <f aca="false">G39*AO39</f>
        <v>0</v>
      </c>
      <c r="K39" s="39" t="n">
        <f aca="false">G39*AP39</f>
        <v>0</v>
      </c>
      <c r="L39" s="39" t="n">
        <f aca="false">G39*H39</f>
        <v>0</v>
      </c>
      <c r="M39" s="39" t="n">
        <f aca="false">L39*(1+BW39/100)</f>
        <v>0</v>
      </c>
      <c r="N39" s="39" t="n">
        <v>0</v>
      </c>
      <c r="O39" s="39" t="n">
        <f aca="false">G39*N39</f>
        <v>0</v>
      </c>
      <c r="P39" s="41" t="s">
        <v>59</v>
      </c>
      <c r="Z39" s="39" t="n">
        <f aca="false">IF(AQ39="5",BJ39,0)</f>
        <v>0</v>
      </c>
      <c r="AB39" s="39" t="n">
        <f aca="false">IF(AQ39="1",BH39,0)</f>
        <v>0</v>
      </c>
      <c r="AC39" s="39" t="n">
        <f aca="false">IF(AQ39="1",BI39,0)</f>
        <v>0</v>
      </c>
      <c r="AD39" s="39" t="n">
        <f aca="false">IF(AQ39="7",BH39,0)</f>
        <v>0</v>
      </c>
      <c r="AE39" s="39" t="n">
        <f aca="false">IF(AQ39="7",BI39,0)</f>
        <v>0</v>
      </c>
      <c r="AF39" s="39" t="n">
        <f aca="false">IF(AQ39="2",BH39,0)</f>
        <v>0</v>
      </c>
      <c r="AG39" s="39" t="n">
        <f aca="false">IF(AQ39="2",BI39,0)</f>
        <v>0</v>
      </c>
      <c r="AH39" s="39" t="n">
        <f aca="false">IF(AQ39="0",BJ39,0)</f>
        <v>0</v>
      </c>
      <c r="AI39" s="23" t="s">
        <v>105</v>
      </c>
      <c r="AJ39" s="39" t="n">
        <f aca="false">IF(AN39=0,L39,0)</f>
        <v>0</v>
      </c>
      <c r="AK39" s="39" t="n">
        <f aca="false">IF(AN39=21,L39,0)</f>
        <v>0</v>
      </c>
      <c r="AL39" s="39" t="n">
        <f aca="false">IF(AN39=21,L39,0)</f>
        <v>0</v>
      </c>
      <c r="AN39" s="39" t="n">
        <v>21</v>
      </c>
      <c r="AO39" s="39" t="n">
        <f aca="false">H39*0</f>
        <v>0</v>
      </c>
      <c r="AP39" s="39" t="n">
        <f aca="false">H39*(1-0)</f>
        <v>0</v>
      </c>
      <c r="AQ39" s="40" t="s">
        <v>72</v>
      </c>
      <c r="AV39" s="39" t="n">
        <f aca="false">AW39+AX39</f>
        <v>0</v>
      </c>
      <c r="AW39" s="39" t="n">
        <f aca="false">G39*AO39</f>
        <v>0</v>
      </c>
      <c r="AX39" s="39" t="n">
        <f aca="false">G39*AP39</f>
        <v>0</v>
      </c>
      <c r="AY39" s="40" t="s">
        <v>60</v>
      </c>
      <c r="AZ39" s="40" t="s">
        <v>111</v>
      </c>
      <c r="BA39" s="23" t="s">
        <v>112</v>
      </c>
      <c r="BC39" s="39" t="n">
        <f aca="false">AW39+AX39</f>
        <v>0</v>
      </c>
      <c r="BD39" s="39" t="n">
        <f aca="false">H39/(100-BE39)*100</f>
        <v>0</v>
      </c>
      <c r="BE39" s="39" t="n">
        <v>0</v>
      </c>
      <c r="BF39" s="39" t="n">
        <f aca="false">O39</f>
        <v>0</v>
      </c>
      <c r="BH39" s="39" t="n">
        <f aca="false">G39*AO39</f>
        <v>0</v>
      </c>
      <c r="BI39" s="39" t="n">
        <f aca="false">G39*AP39</f>
        <v>0</v>
      </c>
      <c r="BJ39" s="39" t="n">
        <f aca="false">G39*H39</f>
        <v>0</v>
      </c>
      <c r="BK39" s="39"/>
      <c r="BL39" s="39" t="n">
        <v>184</v>
      </c>
      <c r="BW39" s="39" t="str">
        <f aca="false">I39</f>
        <v>21</v>
      </c>
      <c r="BX39" s="10" t="s">
        <v>91</v>
      </c>
    </row>
    <row r="40" customFormat="false" ht="15" hidden="false" customHeight="true" outlineLevel="0" collapsed="false">
      <c r="A40" s="42" t="s">
        <v>135</v>
      </c>
      <c r="B40" s="43" t="s">
        <v>105</v>
      </c>
      <c r="C40" s="43" t="s">
        <v>136</v>
      </c>
      <c r="D40" s="44" t="s">
        <v>137</v>
      </c>
      <c r="E40" s="44"/>
      <c r="F40" s="43" t="s">
        <v>110</v>
      </c>
      <c r="G40" s="45" t="n">
        <v>33</v>
      </c>
      <c r="H40" s="45" t="n">
        <v>0</v>
      </c>
      <c r="I40" s="46" t="s">
        <v>58</v>
      </c>
      <c r="J40" s="45" t="n">
        <f aca="false">G40*AO40</f>
        <v>0</v>
      </c>
      <c r="K40" s="45" t="n">
        <f aca="false">G40*AP40</f>
        <v>0</v>
      </c>
      <c r="L40" s="45" t="n">
        <f aca="false">G40*H40</f>
        <v>0</v>
      </c>
      <c r="M40" s="45" t="n">
        <f aca="false">L40*(1+BW40/100)</f>
        <v>0</v>
      </c>
      <c r="N40" s="45" t="n">
        <v>0</v>
      </c>
      <c r="O40" s="45" t="n">
        <f aca="false">G40*N40</f>
        <v>0</v>
      </c>
      <c r="P40" s="47"/>
      <c r="Z40" s="39" t="n">
        <f aca="false">IF(AQ40="5",BJ40,0)</f>
        <v>0</v>
      </c>
      <c r="AB40" s="39" t="n">
        <f aca="false">IF(AQ40="1",BH40,0)</f>
        <v>0</v>
      </c>
      <c r="AC40" s="39" t="n">
        <f aca="false">IF(AQ40="1",BI40,0)</f>
        <v>0</v>
      </c>
      <c r="AD40" s="39" t="n">
        <f aca="false">IF(AQ40="7",BH40,0)</f>
        <v>0</v>
      </c>
      <c r="AE40" s="39" t="n">
        <f aca="false">IF(AQ40="7",BI40,0)</f>
        <v>0</v>
      </c>
      <c r="AF40" s="39" t="n">
        <f aca="false">IF(AQ40="2",BH40,0)</f>
        <v>0</v>
      </c>
      <c r="AG40" s="39" t="n">
        <f aca="false">IF(AQ40="2",BI40,0)</f>
        <v>0</v>
      </c>
      <c r="AH40" s="39" t="n">
        <f aca="false">IF(AQ40="0",BJ40,0)</f>
        <v>0</v>
      </c>
      <c r="AI40" s="23" t="s">
        <v>105</v>
      </c>
      <c r="AJ40" s="45" t="n">
        <f aca="false">IF(AN40=0,L40,0)</f>
        <v>0</v>
      </c>
      <c r="AK40" s="45" t="n">
        <f aca="false">IF(AN40=21,L40,0)</f>
        <v>0</v>
      </c>
      <c r="AL40" s="45" t="n">
        <f aca="false">IF(AN40=21,L40,0)</f>
        <v>0</v>
      </c>
      <c r="AN40" s="39" t="n">
        <v>21</v>
      </c>
      <c r="AO40" s="39" t="n">
        <f aca="false">H40*1</f>
        <v>0</v>
      </c>
      <c r="AP40" s="39" t="n">
        <f aca="false">H40*(1-1)</f>
        <v>0</v>
      </c>
      <c r="AQ40" s="46" t="s">
        <v>54</v>
      </c>
      <c r="AV40" s="39" t="n">
        <f aca="false">AW40+AX40</f>
        <v>0</v>
      </c>
      <c r="AW40" s="39" t="n">
        <f aca="false">G40*AO40</f>
        <v>0</v>
      </c>
      <c r="AX40" s="39" t="n">
        <f aca="false">G40*AP40</f>
        <v>0</v>
      </c>
      <c r="AY40" s="40" t="s">
        <v>60</v>
      </c>
      <c r="AZ40" s="40" t="s">
        <v>111</v>
      </c>
      <c r="BA40" s="23" t="s">
        <v>112</v>
      </c>
      <c r="BC40" s="39" t="n">
        <f aca="false">AW40+AX40</f>
        <v>0</v>
      </c>
      <c r="BD40" s="39" t="n">
        <f aca="false">H40/(100-BE40)*100</f>
        <v>0</v>
      </c>
      <c r="BE40" s="39" t="n">
        <v>0</v>
      </c>
      <c r="BF40" s="39" t="n">
        <f aca="false">O40</f>
        <v>0</v>
      </c>
      <c r="BH40" s="45" t="n">
        <f aca="false">G40*AO40</f>
        <v>0</v>
      </c>
      <c r="BI40" s="45" t="n">
        <f aca="false">G40*AP40</f>
        <v>0</v>
      </c>
      <c r="BJ40" s="45" t="n">
        <f aca="false">G40*H40</f>
        <v>0</v>
      </c>
      <c r="BK40" s="45"/>
      <c r="BL40" s="39" t="n">
        <v>184</v>
      </c>
      <c r="BW40" s="39" t="str">
        <f aca="false">I40</f>
        <v>21</v>
      </c>
      <c r="BX40" s="44" t="s">
        <v>137</v>
      </c>
    </row>
    <row r="41" customFormat="false" ht="15" hidden="false" customHeight="true" outlineLevel="0" collapsed="false">
      <c r="A41" s="42" t="s">
        <v>138</v>
      </c>
      <c r="B41" s="43" t="s">
        <v>105</v>
      </c>
      <c r="C41" s="43" t="s">
        <v>136</v>
      </c>
      <c r="D41" s="44" t="s">
        <v>139</v>
      </c>
      <c r="E41" s="44"/>
      <c r="F41" s="43" t="s">
        <v>140</v>
      </c>
      <c r="G41" s="45" t="n">
        <v>2673</v>
      </c>
      <c r="H41" s="45" t="n">
        <v>0</v>
      </c>
      <c r="I41" s="46" t="s">
        <v>58</v>
      </c>
      <c r="J41" s="45" t="n">
        <f aca="false">G41*AO41</f>
        <v>0</v>
      </c>
      <c r="K41" s="45" t="n">
        <f aca="false">G41*AP41</f>
        <v>0</v>
      </c>
      <c r="L41" s="45" t="n">
        <f aca="false">G41*H41</f>
        <v>0</v>
      </c>
      <c r="M41" s="45" t="n">
        <f aca="false">L41*(1+BW41/100)</f>
        <v>0</v>
      </c>
      <c r="N41" s="45" t="n">
        <v>0</v>
      </c>
      <c r="O41" s="45" t="n">
        <f aca="false">G41*N41</f>
        <v>0</v>
      </c>
      <c r="P41" s="47"/>
      <c r="Z41" s="39" t="n">
        <f aca="false">IF(AQ41="5",BJ41,0)</f>
        <v>0</v>
      </c>
      <c r="AB41" s="39" t="n">
        <f aca="false">IF(AQ41="1",BH41,0)</f>
        <v>0</v>
      </c>
      <c r="AC41" s="39" t="n">
        <f aca="false">IF(AQ41="1",BI41,0)</f>
        <v>0</v>
      </c>
      <c r="AD41" s="39" t="n">
        <f aca="false">IF(AQ41="7",BH41,0)</f>
        <v>0</v>
      </c>
      <c r="AE41" s="39" t="n">
        <f aca="false">IF(AQ41="7",BI41,0)</f>
        <v>0</v>
      </c>
      <c r="AF41" s="39" t="n">
        <f aca="false">IF(AQ41="2",BH41,0)</f>
        <v>0</v>
      </c>
      <c r="AG41" s="39" t="n">
        <f aca="false">IF(AQ41="2",BI41,0)</f>
        <v>0</v>
      </c>
      <c r="AH41" s="39" t="n">
        <f aca="false">IF(AQ41="0",BJ41,0)</f>
        <v>0</v>
      </c>
      <c r="AI41" s="23" t="s">
        <v>105</v>
      </c>
      <c r="AJ41" s="45" t="n">
        <f aca="false">IF(AN41=0,L41,0)</f>
        <v>0</v>
      </c>
      <c r="AK41" s="45" t="n">
        <f aca="false">IF(AN41=21,L41,0)</f>
        <v>0</v>
      </c>
      <c r="AL41" s="45" t="n">
        <f aca="false">IF(AN41=21,L41,0)</f>
        <v>0</v>
      </c>
      <c r="AN41" s="39" t="n">
        <v>21</v>
      </c>
      <c r="AO41" s="39" t="n">
        <f aca="false">H41*1</f>
        <v>0</v>
      </c>
      <c r="AP41" s="39" t="n">
        <f aca="false">H41*(1-1)</f>
        <v>0</v>
      </c>
      <c r="AQ41" s="46" t="s">
        <v>54</v>
      </c>
      <c r="AV41" s="39" t="n">
        <f aca="false">AW41+AX41</f>
        <v>0</v>
      </c>
      <c r="AW41" s="39" t="n">
        <f aca="false">G41*AO41</f>
        <v>0</v>
      </c>
      <c r="AX41" s="39" t="n">
        <f aca="false">G41*AP41</f>
        <v>0</v>
      </c>
      <c r="AY41" s="40" t="s">
        <v>60</v>
      </c>
      <c r="AZ41" s="40" t="s">
        <v>111</v>
      </c>
      <c r="BA41" s="23" t="s">
        <v>112</v>
      </c>
      <c r="BC41" s="39" t="n">
        <f aca="false">AW41+AX41</f>
        <v>0</v>
      </c>
      <c r="BD41" s="39" t="n">
        <f aca="false">H41/(100-BE41)*100</f>
        <v>0</v>
      </c>
      <c r="BE41" s="39" t="n">
        <v>0</v>
      </c>
      <c r="BF41" s="39" t="n">
        <f aca="false">O41</f>
        <v>0</v>
      </c>
      <c r="BH41" s="45" t="n">
        <f aca="false">G41*AO41</f>
        <v>0</v>
      </c>
      <c r="BI41" s="45" t="n">
        <f aca="false">G41*AP41</f>
        <v>0</v>
      </c>
      <c r="BJ41" s="45" t="n">
        <f aca="false">G41*H41</f>
        <v>0</v>
      </c>
      <c r="BK41" s="45"/>
      <c r="BL41" s="39" t="n">
        <v>184</v>
      </c>
      <c r="BW41" s="39" t="str">
        <f aca="false">I41</f>
        <v>21</v>
      </c>
      <c r="BX41" s="44" t="s">
        <v>139</v>
      </c>
    </row>
    <row r="42" customFormat="false" ht="15" hidden="false" customHeight="true" outlineLevel="0" collapsed="false">
      <c r="A42" s="42" t="s">
        <v>141</v>
      </c>
      <c r="B42" s="43" t="s">
        <v>105</v>
      </c>
      <c r="C42" s="43" t="s">
        <v>142</v>
      </c>
      <c r="D42" s="44" t="s">
        <v>143</v>
      </c>
      <c r="E42" s="44"/>
      <c r="F42" s="43" t="s">
        <v>110</v>
      </c>
      <c r="G42" s="45" t="n">
        <v>858</v>
      </c>
      <c r="H42" s="45" t="n">
        <v>0</v>
      </c>
      <c r="I42" s="46" t="s">
        <v>58</v>
      </c>
      <c r="J42" s="45" t="n">
        <f aca="false">G42*AO42</f>
        <v>0</v>
      </c>
      <c r="K42" s="45" t="n">
        <f aca="false">G42*AP42</f>
        <v>0</v>
      </c>
      <c r="L42" s="45" t="n">
        <f aca="false">G42*H42</f>
        <v>0</v>
      </c>
      <c r="M42" s="45" t="n">
        <f aca="false">L42*(1+BW42/100)</f>
        <v>0</v>
      </c>
      <c r="N42" s="45" t="n">
        <v>0.003</v>
      </c>
      <c r="O42" s="45" t="n">
        <f aca="false">G42*N42</f>
        <v>2.574</v>
      </c>
      <c r="P42" s="47"/>
      <c r="Z42" s="39" t="n">
        <f aca="false">IF(AQ42="5",BJ42,0)</f>
        <v>0</v>
      </c>
      <c r="AB42" s="39" t="n">
        <f aca="false">IF(AQ42="1",BH42,0)</f>
        <v>0</v>
      </c>
      <c r="AC42" s="39" t="n">
        <f aca="false">IF(AQ42="1",BI42,0)</f>
        <v>0</v>
      </c>
      <c r="AD42" s="39" t="n">
        <f aca="false">IF(AQ42="7",BH42,0)</f>
        <v>0</v>
      </c>
      <c r="AE42" s="39" t="n">
        <f aca="false">IF(AQ42="7",BI42,0)</f>
        <v>0</v>
      </c>
      <c r="AF42" s="39" t="n">
        <f aca="false">IF(AQ42="2",BH42,0)</f>
        <v>0</v>
      </c>
      <c r="AG42" s="39" t="n">
        <f aca="false">IF(AQ42="2",BI42,0)</f>
        <v>0</v>
      </c>
      <c r="AH42" s="39" t="n">
        <f aca="false">IF(AQ42="0",BJ42,0)</f>
        <v>0</v>
      </c>
      <c r="AI42" s="23" t="s">
        <v>105</v>
      </c>
      <c r="AJ42" s="45" t="n">
        <f aca="false">IF(AN42=0,L42,0)</f>
        <v>0</v>
      </c>
      <c r="AK42" s="45" t="n">
        <f aca="false">IF(AN42=21,L42,0)</f>
        <v>0</v>
      </c>
      <c r="AL42" s="45" t="n">
        <f aca="false">IF(AN42=21,L42,0)</f>
        <v>0</v>
      </c>
      <c r="AN42" s="39" t="n">
        <v>21</v>
      </c>
      <c r="AO42" s="39" t="n">
        <f aca="false">H42*1</f>
        <v>0</v>
      </c>
      <c r="AP42" s="39" t="n">
        <f aca="false">H42*(1-1)</f>
        <v>0</v>
      </c>
      <c r="AQ42" s="46" t="s">
        <v>54</v>
      </c>
      <c r="AV42" s="39" t="n">
        <f aca="false">AW42+AX42</f>
        <v>0</v>
      </c>
      <c r="AW42" s="39" t="n">
        <f aca="false">G42*AO42</f>
        <v>0</v>
      </c>
      <c r="AX42" s="39" t="n">
        <f aca="false">G42*AP42</f>
        <v>0</v>
      </c>
      <c r="AY42" s="40" t="s">
        <v>60</v>
      </c>
      <c r="AZ42" s="40" t="s">
        <v>111</v>
      </c>
      <c r="BA42" s="23" t="s">
        <v>112</v>
      </c>
      <c r="BC42" s="39" t="n">
        <f aca="false">AW42+AX42</f>
        <v>0</v>
      </c>
      <c r="BD42" s="39" t="n">
        <f aca="false">H42/(100-BE42)*100</f>
        <v>0</v>
      </c>
      <c r="BE42" s="39" t="n">
        <v>0</v>
      </c>
      <c r="BF42" s="39" t="n">
        <f aca="false">O42</f>
        <v>2.574</v>
      </c>
      <c r="BH42" s="45" t="n">
        <f aca="false">G42*AO42</f>
        <v>0</v>
      </c>
      <c r="BI42" s="45" t="n">
        <f aca="false">G42*AP42</f>
        <v>0</v>
      </c>
      <c r="BJ42" s="45" t="n">
        <f aca="false">G42*H42</f>
        <v>0</v>
      </c>
      <c r="BK42" s="45"/>
      <c r="BL42" s="39" t="n">
        <v>184</v>
      </c>
      <c r="BW42" s="39" t="str">
        <f aca="false">I42</f>
        <v>21</v>
      </c>
      <c r="BX42" s="44" t="s">
        <v>143</v>
      </c>
    </row>
    <row r="43" customFormat="false" ht="15" hidden="false" customHeight="true" outlineLevel="0" collapsed="false">
      <c r="A43" s="42" t="s">
        <v>144</v>
      </c>
      <c r="B43" s="43" t="s">
        <v>105</v>
      </c>
      <c r="C43" s="43" t="s">
        <v>142</v>
      </c>
      <c r="D43" s="44" t="s">
        <v>145</v>
      </c>
      <c r="E43" s="44"/>
      <c r="F43" s="43" t="s">
        <v>110</v>
      </c>
      <c r="G43" s="45" t="n">
        <v>33</v>
      </c>
      <c r="H43" s="45" t="n">
        <v>0</v>
      </c>
      <c r="I43" s="46" t="s">
        <v>58</v>
      </c>
      <c r="J43" s="45" t="n">
        <f aca="false">G43*AO43</f>
        <v>0</v>
      </c>
      <c r="K43" s="45" t="n">
        <f aca="false">G43*AP43</f>
        <v>0</v>
      </c>
      <c r="L43" s="45" t="n">
        <f aca="false">G43*H43</f>
        <v>0</v>
      </c>
      <c r="M43" s="45" t="n">
        <f aca="false">L43*(1+BW43/100)</f>
        <v>0</v>
      </c>
      <c r="N43" s="45" t="n">
        <v>0.003</v>
      </c>
      <c r="O43" s="45" t="n">
        <f aca="false">G43*N43</f>
        <v>0.099</v>
      </c>
      <c r="P43" s="47"/>
      <c r="Z43" s="39" t="n">
        <f aca="false">IF(AQ43="5",BJ43,0)</f>
        <v>0</v>
      </c>
      <c r="AB43" s="39" t="n">
        <f aca="false">IF(AQ43="1",BH43,0)</f>
        <v>0</v>
      </c>
      <c r="AC43" s="39" t="n">
        <f aca="false">IF(AQ43="1",BI43,0)</f>
        <v>0</v>
      </c>
      <c r="AD43" s="39" t="n">
        <f aca="false">IF(AQ43="7",BH43,0)</f>
        <v>0</v>
      </c>
      <c r="AE43" s="39" t="n">
        <f aca="false">IF(AQ43="7",BI43,0)</f>
        <v>0</v>
      </c>
      <c r="AF43" s="39" t="n">
        <f aca="false">IF(AQ43="2",BH43,0)</f>
        <v>0</v>
      </c>
      <c r="AG43" s="39" t="n">
        <f aca="false">IF(AQ43="2",BI43,0)</f>
        <v>0</v>
      </c>
      <c r="AH43" s="39" t="n">
        <f aca="false">IF(AQ43="0",BJ43,0)</f>
        <v>0</v>
      </c>
      <c r="AI43" s="23" t="s">
        <v>105</v>
      </c>
      <c r="AJ43" s="45" t="n">
        <f aca="false">IF(AN43=0,L43,0)</f>
        <v>0</v>
      </c>
      <c r="AK43" s="45" t="n">
        <f aca="false">IF(AN43=21,L43,0)</f>
        <v>0</v>
      </c>
      <c r="AL43" s="45" t="n">
        <f aca="false">IF(AN43=21,L43,0)</f>
        <v>0</v>
      </c>
      <c r="AN43" s="39" t="n">
        <v>21</v>
      </c>
      <c r="AO43" s="39" t="n">
        <f aca="false">H43*1</f>
        <v>0</v>
      </c>
      <c r="AP43" s="39" t="n">
        <f aca="false">H43*(1-1)</f>
        <v>0</v>
      </c>
      <c r="AQ43" s="46" t="s">
        <v>54</v>
      </c>
      <c r="AV43" s="39" t="n">
        <f aca="false">AW43+AX43</f>
        <v>0</v>
      </c>
      <c r="AW43" s="39" t="n">
        <f aca="false">G43*AO43</f>
        <v>0</v>
      </c>
      <c r="AX43" s="39" t="n">
        <f aca="false">G43*AP43</f>
        <v>0</v>
      </c>
      <c r="AY43" s="40" t="s">
        <v>60</v>
      </c>
      <c r="AZ43" s="40" t="s">
        <v>111</v>
      </c>
      <c r="BA43" s="23" t="s">
        <v>112</v>
      </c>
      <c r="BC43" s="39" t="n">
        <f aca="false">AW43+AX43</f>
        <v>0</v>
      </c>
      <c r="BD43" s="39" t="n">
        <f aca="false">H43/(100-BE43)*100</f>
        <v>0</v>
      </c>
      <c r="BE43" s="39" t="n">
        <v>0</v>
      </c>
      <c r="BF43" s="39" t="n">
        <f aca="false">O43</f>
        <v>0.099</v>
      </c>
      <c r="BH43" s="45" t="n">
        <f aca="false">G43*AO43</f>
        <v>0</v>
      </c>
      <c r="BI43" s="45" t="n">
        <f aca="false">G43*AP43</f>
        <v>0</v>
      </c>
      <c r="BJ43" s="45" t="n">
        <f aca="false">G43*H43</f>
        <v>0</v>
      </c>
      <c r="BK43" s="45"/>
      <c r="BL43" s="39" t="n">
        <v>184</v>
      </c>
      <c r="BW43" s="39" t="str">
        <f aca="false">I43</f>
        <v>21</v>
      </c>
      <c r="BX43" s="44" t="s">
        <v>145</v>
      </c>
    </row>
    <row r="44" customFormat="false" ht="15" hidden="false" customHeight="true" outlineLevel="0" collapsed="false">
      <c r="A44" s="42" t="s">
        <v>146</v>
      </c>
      <c r="B44" s="43" t="s">
        <v>105</v>
      </c>
      <c r="C44" s="43" t="s">
        <v>147</v>
      </c>
      <c r="D44" s="44" t="s">
        <v>148</v>
      </c>
      <c r="E44" s="44"/>
      <c r="F44" s="43" t="s">
        <v>130</v>
      </c>
      <c r="G44" s="45" t="n">
        <v>62.37</v>
      </c>
      <c r="H44" s="45" t="n">
        <v>0</v>
      </c>
      <c r="I44" s="46" t="s">
        <v>58</v>
      </c>
      <c r="J44" s="45" t="n">
        <f aca="false">G44*AO44</f>
        <v>0</v>
      </c>
      <c r="K44" s="45" t="n">
        <f aca="false">G44*AP44</f>
        <v>0</v>
      </c>
      <c r="L44" s="45" t="n">
        <f aca="false">G44*H44</f>
        <v>0</v>
      </c>
      <c r="M44" s="45" t="n">
        <f aca="false">L44*(1+BW44/100)</f>
        <v>0</v>
      </c>
      <c r="N44" s="45" t="n">
        <v>0.1</v>
      </c>
      <c r="O44" s="45" t="n">
        <f aca="false">G44*N44</f>
        <v>6.237</v>
      </c>
      <c r="P44" s="47"/>
      <c r="Z44" s="39" t="n">
        <f aca="false">IF(AQ44="5",BJ44,0)</f>
        <v>0</v>
      </c>
      <c r="AB44" s="39" t="n">
        <f aca="false">IF(AQ44="1",BH44,0)</f>
        <v>0</v>
      </c>
      <c r="AC44" s="39" t="n">
        <f aca="false">IF(AQ44="1",BI44,0)</f>
        <v>0</v>
      </c>
      <c r="AD44" s="39" t="n">
        <f aca="false">IF(AQ44="7",BH44,0)</f>
        <v>0</v>
      </c>
      <c r="AE44" s="39" t="n">
        <f aca="false">IF(AQ44="7",BI44,0)</f>
        <v>0</v>
      </c>
      <c r="AF44" s="39" t="n">
        <f aca="false">IF(AQ44="2",BH44,0)</f>
        <v>0</v>
      </c>
      <c r="AG44" s="39" t="n">
        <f aca="false">IF(AQ44="2",BI44,0)</f>
        <v>0</v>
      </c>
      <c r="AH44" s="39" t="n">
        <f aca="false">IF(AQ44="0",BJ44,0)</f>
        <v>0</v>
      </c>
      <c r="AI44" s="23" t="s">
        <v>105</v>
      </c>
      <c r="AJ44" s="45" t="n">
        <f aca="false">IF(AN44=0,L44,0)</f>
        <v>0</v>
      </c>
      <c r="AK44" s="45" t="n">
        <f aca="false">IF(AN44=21,L44,0)</f>
        <v>0</v>
      </c>
      <c r="AL44" s="45" t="n">
        <f aca="false">IF(AN44=21,L44,0)</f>
        <v>0</v>
      </c>
      <c r="AN44" s="39" t="n">
        <v>21</v>
      </c>
      <c r="AO44" s="39" t="n">
        <f aca="false">H44*1</f>
        <v>0</v>
      </c>
      <c r="AP44" s="39" t="n">
        <f aca="false">H44*(1-1)</f>
        <v>0</v>
      </c>
      <c r="AQ44" s="46" t="s">
        <v>54</v>
      </c>
      <c r="AV44" s="39" t="n">
        <f aca="false">AW44+AX44</f>
        <v>0</v>
      </c>
      <c r="AW44" s="39" t="n">
        <f aca="false">G44*AO44</f>
        <v>0</v>
      </c>
      <c r="AX44" s="39" t="n">
        <f aca="false">G44*AP44</f>
        <v>0</v>
      </c>
      <c r="AY44" s="40" t="s">
        <v>60</v>
      </c>
      <c r="AZ44" s="40" t="s">
        <v>111</v>
      </c>
      <c r="BA44" s="23" t="s">
        <v>112</v>
      </c>
      <c r="BC44" s="39" t="n">
        <f aca="false">AW44+AX44</f>
        <v>0</v>
      </c>
      <c r="BD44" s="39" t="n">
        <f aca="false">H44/(100-BE44)*100</f>
        <v>0</v>
      </c>
      <c r="BE44" s="39" t="n">
        <v>0</v>
      </c>
      <c r="BF44" s="39" t="n">
        <f aca="false">O44</f>
        <v>6.237</v>
      </c>
      <c r="BH44" s="45" t="n">
        <f aca="false">G44*AO44</f>
        <v>0</v>
      </c>
      <c r="BI44" s="45" t="n">
        <f aca="false">G44*AP44</f>
        <v>0</v>
      </c>
      <c r="BJ44" s="45" t="n">
        <f aca="false">G44*H44</f>
        <v>0</v>
      </c>
      <c r="BK44" s="45"/>
      <c r="BL44" s="39" t="n">
        <v>184</v>
      </c>
      <c r="BW44" s="39" t="str">
        <f aca="false">I44</f>
        <v>21</v>
      </c>
      <c r="BX44" s="44" t="s">
        <v>148</v>
      </c>
    </row>
    <row r="45" customFormat="false" ht="15" hidden="false" customHeight="true" outlineLevel="0" collapsed="false">
      <c r="A45" s="42" t="s">
        <v>149</v>
      </c>
      <c r="B45" s="43" t="s">
        <v>105</v>
      </c>
      <c r="C45" s="43" t="s">
        <v>150</v>
      </c>
      <c r="D45" s="44" t="s">
        <v>151</v>
      </c>
      <c r="E45" s="44"/>
      <c r="F45" s="43" t="s">
        <v>130</v>
      </c>
      <c r="G45" s="45" t="n">
        <v>8.91</v>
      </c>
      <c r="H45" s="45" t="n">
        <v>0</v>
      </c>
      <c r="I45" s="46" t="s">
        <v>58</v>
      </c>
      <c r="J45" s="45" t="n">
        <f aca="false">G45*AO45</f>
        <v>0</v>
      </c>
      <c r="K45" s="45" t="n">
        <f aca="false">G45*AP45</f>
        <v>0</v>
      </c>
      <c r="L45" s="45" t="n">
        <f aca="false">G45*H45</f>
        <v>0</v>
      </c>
      <c r="M45" s="45" t="n">
        <f aca="false">L45*(1+BW45/100)</f>
        <v>0</v>
      </c>
      <c r="N45" s="45" t="n">
        <v>0</v>
      </c>
      <c r="O45" s="45" t="n">
        <f aca="false">G45*N45</f>
        <v>0</v>
      </c>
      <c r="P45" s="47" t="s">
        <v>59</v>
      </c>
      <c r="Z45" s="39" t="n">
        <f aca="false">IF(AQ45="5",BJ45,0)</f>
        <v>0</v>
      </c>
      <c r="AB45" s="39" t="n">
        <f aca="false">IF(AQ45="1",BH45,0)</f>
        <v>0</v>
      </c>
      <c r="AC45" s="39" t="n">
        <f aca="false">IF(AQ45="1",BI45,0)</f>
        <v>0</v>
      </c>
      <c r="AD45" s="39" t="n">
        <f aca="false">IF(AQ45="7",BH45,0)</f>
        <v>0</v>
      </c>
      <c r="AE45" s="39" t="n">
        <f aca="false">IF(AQ45="7",BI45,0)</f>
        <v>0</v>
      </c>
      <c r="AF45" s="39" t="n">
        <f aca="false">IF(AQ45="2",BH45,0)</f>
        <v>0</v>
      </c>
      <c r="AG45" s="39" t="n">
        <f aca="false">IF(AQ45="2",BI45,0)</f>
        <v>0</v>
      </c>
      <c r="AH45" s="39" t="n">
        <f aca="false">IF(AQ45="0",BJ45,0)</f>
        <v>0</v>
      </c>
      <c r="AI45" s="23" t="s">
        <v>105</v>
      </c>
      <c r="AJ45" s="45" t="n">
        <f aca="false">IF(AN45=0,L45,0)</f>
        <v>0</v>
      </c>
      <c r="AK45" s="45" t="n">
        <f aca="false">IF(AN45=21,L45,0)</f>
        <v>0</v>
      </c>
      <c r="AL45" s="45" t="n">
        <f aca="false">IF(AN45=21,L45,0)</f>
        <v>0</v>
      </c>
      <c r="AN45" s="39" t="n">
        <v>21</v>
      </c>
      <c r="AO45" s="39" t="n">
        <f aca="false">H45*1</f>
        <v>0</v>
      </c>
      <c r="AP45" s="39" t="n">
        <f aca="false">H45*(1-1)</f>
        <v>0</v>
      </c>
      <c r="AQ45" s="46" t="s">
        <v>54</v>
      </c>
      <c r="AV45" s="39" t="n">
        <f aca="false">AW45+AX45</f>
        <v>0</v>
      </c>
      <c r="AW45" s="39" t="n">
        <f aca="false">G45*AO45</f>
        <v>0</v>
      </c>
      <c r="AX45" s="39" t="n">
        <f aca="false">G45*AP45</f>
        <v>0</v>
      </c>
      <c r="AY45" s="40" t="s">
        <v>60</v>
      </c>
      <c r="AZ45" s="40" t="s">
        <v>111</v>
      </c>
      <c r="BA45" s="23" t="s">
        <v>112</v>
      </c>
      <c r="BC45" s="39" t="n">
        <f aca="false">AW45+AX45</f>
        <v>0</v>
      </c>
      <c r="BD45" s="39" t="n">
        <f aca="false">H45/(100-BE45)*100</f>
        <v>0</v>
      </c>
      <c r="BE45" s="39" t="n">
        <v>0</v>
      </c>
      <c r="BF45" s="39" t="n">
        <f aca="false">O45</f>
        <v>0</v>
      </c>
      <c r="BH45" s="45" t="n">
        <f aca="false">G45*AO45</f>
        <v>0</v>
      </c>
      <c r="BI45" s="45" t="n">
        <f aca="false">G45*AP45</f>
        <v>0</v>
      </c>
      <c r="BJ45" s="45" t="n">
        <f aca="false">G45*H45</f>
        <v>0</v>
      </c>
      <c r="BK45" s="45"/>
      <c r="BL45" s="39" t="n">
        <v>184</v>
      </c>
      <c r="BW45" s="39" t="str">
        <f aca="false">I45</f>
        <v>21</v>
      </c>
      <c r="BX45" s="44" t="s">
        <v>151</v>
      </c>
    </row>
    <row r="46" customFormat="false" ht="15" hidden="false" customHeight="true" outlineLevel="0" collapsed="false">
      <c r="A46" s="42" t="s">
        <v>152</v>
      </c>
      <c r="B46" s="43" t="s">
        <v>105</v>
      </c>
      <c r="C46" s="43" t="s">
        <v>147</v>
      </c>
      <c r="D46" s="44" t="s">
        <v>153</v>
      </c>
      <c r="E46" s="44"/>
      <c r="F46" s="43" t="s">
        <v>110</v>
      </c>
      <c r="G46" s="45" t="n">
        <v>891</v>
      </c>
      <c r="H46" s="45" t="n">
        <v>0</v>
      </c>
      <c r="I46" s="46" t="s">
        <v>58</v>
      </c>
      <c r="J46" s="45" t="n">
        <f aca="false">G46*AO46</f>
        <v>0</v>
      </c>
      <c r="K46" s="45" t="n">
        <f aca="false">G46*AP46</f>
        <v>0</v>
      </c>
      <c r="L46" s="45" t="n">
        <f aca="false">G46*H46</f>
        <v>0</v>
      </c>
      <c r="M46" s="45" t="n">
        <f aca="false">L46*(1+BW46/100)</f>
        <v>0</v>
      </c>
      <c r="N46" s="45" t="n">
        <v>0.1</v>
      </c>
      <c r="O46" s="45" t="n">
        <f aca="false">G46*N46</f>
        <v>89.1</v>
      </c>
      <c r="P46" s="47"/>
      <c r="Z46" s="39" t="n">
        <f aca="false">IF(AQ46="5",BJ46,0)</f>
        <v>0</v>
      </c>
      <c r="AB46" s="39" t="n">
        <f aca="false">IF(AQ46="1",BH46,0)</f>
        <v>0</v>
      </c>
      <c r="AC46" s="39" t="n">
        <f aca="false">IF(AQ46="1",BI46,0)</f>
        <v>0</v>
      </c>
      <c r="AD46" s="39" t="n">
        <f aca="false">IF(AQ46="7",BH46,0)</f>
        <v>0</v>
      </c>
      <c r="AE46" s="39" t="n">
        <f aca="false">IF(AQ46="7",BI46,0)</f>
        <v>0</v>
      </c>
      <c r="AF46" s="39" t="n">
        <f aca="false">IF(AQ46="2",BH46,0)</f>
        <v>0</v>
      </c>
      <c r="AG46" s="39" t="n">
        <f aca="false">IF(AQ46="2",BI46,0)</f>
        <v>0</v>
      </c>
      <c r="AH46" s="39" t="n">
        <f aca="false">IF(AQ46="0",BJ46,0)</f>
        <v>0</v>
      </c>
      <c r="AI46" s="23" t="s">
        <v>105</v>
      </c>
      <c r="AJ46" s="45" t="n">
        <f aca="false">IF(AN46=0,L46,0)</f>
        <v>0</v>
      </c>
      <c r="AK46" s="45" t="n">
        <f aca="false">IF(AN46=21,L46,0)</f>
        <v>0</v>
      </c>
      <c r="AL46" s="45" t="n">
        <f aca="false">IF(AN46=21,L46,0)</f>
        <v>0</v>
      </c>
      <c r="AN46" s="39" t="n">
        <v>21</v>
      </c>
      <c r="AO46" s="39" t="n">
        <f aca="false">H46*1</f>
        <v>0</v>
      </c>
      <c r="AP46" s="39" t="n">
        <f aca="false">H46*(1-1)</f>
        <v>0</v>
      </c>
      <c r="AQ46" s="46" t="s">
        <v>54</v>
      </c>
      <c r="AV46" s="39" t="n">
        <f aca="false">AW46+AX46</f>
        <v>0</v>
      </c>
      <c r="AW46" s="39" t="n">
        <f aca="false">G46*AO46</f>
        <v>0</v>
      </c>
      <c r="AX46" s="39" t="n">
        <f aca="false">G46*AP46</f>
        <v>0</v>
      </c>
      <c r="AY46" s="40" t="s">
        <v>60</v>
      </c>
      <c r="AZ46" s="40" t="s">
        <v>111</v>
      </c>
      <c r="BA46" s="23" t="s">
        <v>112</v>
      </c>
      <c r="BC46" s="39" t="n">
        <f aca="false">AW46+AX46</f>
        <v>0</v>
      </c>
      <c r="BD46" s="39" t="n">
        <f aca="false">H46/(100-BE46)*100</f>
        <v>0</v>
      </c>
      <c r="BE46" s="39" t="n">
        <v>0</v>
      </c>
      <c r="BF46" s="39" t="n">
        <f aca="false">O46</f>
        <v>89.1</v>
      </c>
      <c r="BH46" s="45" t="n">
        <f aca="false">G46*AO46</f>
        <v>0</v>
      </c>
      <c r="BI46" s="45" t="n">
        <f aca="false">G46*AP46</f>
        <v>0</v>
      </c>
      <c r="BJ46" s="45" t="n">
        <f aca="false">G46*H46</f>
        <v>0</v>
      </c>
      <c r="BK46" s="45"/>
      <c r="BL46" s="39" t="n">
        <v>184</v>
      </c>
      <c r="BW46" s="39" t="str">
        <f aca="false">I46</f>
        <v>21</v>
      </c>
      <c r="BX46" s="44" t="s">
        <v>154</v>
      </c>
    </row>
    <row r="47" customFormat="false" ht="15" hidden="false" customHeight="true" outlineLevel="0" collapsed="false">
      <c r="A47" s="33"/>
      <c r="B47" s="34" t="s">
        <v>155</v>
      </c>
      <c r="C47" s="34"/>
      <c r="D47" s="35" t="s">
        <v>156</v>
      </c>
      <c r="E47" s="35"/>
      <c r="F47" s="36" t="s">
        <v>4</v>
      </c>
      <c r="G47" s="36" t="s">
        <v>4</v>
      </c>
      <c r="H47" s="36" t="s">
        <v>4</v>
      </c>
      <c r="I47" s="36" t="s">
        <v>4</v>
      </c>
      <c r="J47" s="3" t="n">
        <f aca="false">J48</f>
        <v>0</v>
      </c>
      <c r="K47" s="3" t="n">
        <f aca="false">K48</f>
        <v>0</v>
      </c>
      <c r="L47" s="3" t="n">
        <f aca="false">L48</f>
        <v>0</v>
      </c>
      <c r="M47" s="3" t="n">
        <f aca="false">M48</f>
        <v>0</v>
      </c>
      <c r="N47" s="23"/>
      <c r="O47" s="3" t="n">
        <f aca="false">O48</f>
        <v>6.537</v>
      </c>
      <c r="P47" s="37"/>
    </row>
    <row r="48" customFormat="false" ht="15" hidden="false" customHeight="true" outlineLevel="0" collapsed="false">
      <c r="A48" s="33"/>
      <c r="B48" s="34" t="s">
        <v>155</v>
      </c>
      <c r="C48" s="34" t="s">
        <v>52</v>
      </c>
      <c r="D48" s="35" t="s">
        <v>53</v>
      </c>
      <c r="E48" s="35"/>
      <c r="F48" s="36" t="s">
        <v>4</v>
      </c>
      <c r="G48" s="36" t="s">
        <v>4</v>
      </c>
      <c r="H48" s="36" t="s">
        <v>4</v>
      </c>
      <c r="I48" s="36" t="s">
        <v>4</v>
      </c>
      <c r="J48" s="3" t="n">
        <f aca="false">SUM(J49:J57)</f>
        <v>0</v>
      </c>
      <c r="K48" s="3" t="n">
        <f aca="false">SUM(K49:K57)</f>
        <v>0</v>
      </c>
      <c r="L48" s="3" t="n">
        <f aca="false">SUM(L49:L57)</f>
        <v>0</v>
      </c>
      <c r="M48" s="3" t="n">
        <f aca="false">SUM(M49:M57)</f>
        <v>0</v>
      </c>
      <c r="N48" s="23"/>
      <c r="O48" s="3" t="n">
        <f aca="false">SUM(O49:O57)</f>
        <v>6.537</v>
      </c>
      <c r="P48" s="37"/>
      <c r="AI48" s="23" t="s">
        <v>155</v>
      </c>
      <c r="AS48" s="3" t="n">
        <f aca="false">SUM(AJ49:AJ57)</f>
        <v>0</v>
      </c>
      <c r="AT48" s="3" t="n">
        <f aca="false">SUM(AK49:AK57)</f>
        <v>0</v>
      </c>
      <c r="AU48" s="3" t="n">
        <f aca="false">SUM(AL49:AL57)</f>
        <v>0</v>
      </c>
    </row>
    <row r="49" customFormat="false" ht="15" hidden="false" customHeight="true" outlineLevel="0" collapsed="false">
      <c r="A49" s="38" t="s">
        <v>157</v>
      </c>
      <c r="B49" s="11" t="s">
        <v>155</v>
      </c>
      <c r="C49" s="11" t="s">
        <v>158</v>
      </c>
      <c r="D49" s="10" t="s">
        <v>159</v>
      </c>
      <c r="E49" s="10"/>
      <c r="F49" s="11" t="s">
        <v>160</v>
      </c>
      <c r="G49" s="39" t="n">
        <v>150</v>
      </c>
      <c r="H49" s="39" t="n">
        <v>0</v>
      </c>
      <c r="I49" s="40" t="s">
        <v>58</v>
      </c>
      <c r="J49" s="39" t="n">
        <f aca="false">G49*AO49</f>
        <v>0</v>
      </c>
      <c r="K49" s="39" t="n">
        <f aca="false">G49*AP49</f>
        <v>0</v>
      </c>
      <c r="L49" s="39" t="n">
        <f aca="false">G49*H49</f>
        <v>0</v>
      </c>
      <c r="M49" s="39" t="n">
        <f aca="false">L49*(1+BW49/100)</f>
        <v>0</v>
      </c>
      <c r="N49" s="39" t="n">
        <v>0</v>
      </c>
      <c r="O49" s="39" t="n">
        <f aca="false">G49*N49</f>
        <v>0</v>
      </c>
      <c r="P49" s="41" t="s">
        <v>59</v>
      </c>
      <c r="Z49" s="39" t="n">
        <f aca="false">IF(AQ49="5",BJ49,0)</f>
        <v>0</v>
      </c>
      <c r="AB49" s="39" t="n">
        <f aca="false">IF(AQ49="1",BH49,0)</f>
        <v>0</v>
      </c>
      <c r="AC49" s="39" t="n">
        <f aca="false">IF(AQ49="1",BI49,0)</f>
        <v>0</v>
      </c>
      <c r="AD49" s="39" t="n">
        <f aca="false">IF(AQ49="7",BH49,0)</f>
        <v>0</v>
      </c>
      <c r="AE49" s="39" t="n">
        <f aca="false">IF(AQ49="7",BI49,0)</f>
        <v>0</v>
      </c>
      <c r="AF49" s="39" t="n">
        <f aca="false">IF(AQ49="2",BH49,0)</f>
        <v>0</v>
      </c>
      <c r="AG49" s="39" t="n">
        <f aca="false">IF(AQ49="2",BI49,0)</f>
        <v>0</v>
      </c>
      <c r="AH49" s="39" t="n">
        <f aca="false">IF(AQ49="0",BJ49,0)</f>
        <v>0</v>
      </c>
      <c r="AI49" s="23" t="s">
        <v>155</v>
      </c>
      <c r="AJ49" s="39" t="n">
        <f aca="false">IF(AN49=0,L49,0)</f>
        <v>0</v>
      </c>
      <c r="AK49" s="39" t="n">
        <f aca="false">IF(AN49=21,L49,0)</f>
        <v>0</v>
      </c>
      <c r="AL49" s="39" t="n">
        <f aca="false">IF(AN49=21,L49,0)</f>
        <v>0</v>
      </c>
      <c r="AN49" s="39" t="n">
        <v>21</v>
      </c>
      <c r="AO49" s="39" t="n">
        <f aca="false">H49*0</f>
        <v>0</v>
      </c>
      <c r="AP49" s="39" t="n">
        <f aca="false">H49*(1-0)</f>
        <v>0</v>
      </c>
      <c r="AQ49" s="40" t="s">
        <v>54</v>
      </c>
      <c r="AV49" s="39" t="n">
        <f aca="false">AW49+AX49</f>
        <v>0</v>
      </c>
      <c r="AW49" s="39" t="n">
        <f aca="false">G49*AO49</f>
        <v>0</v>
      </c>
      <c r="AX49" s="39" t="n">
        <f aca="false">G49*AP49</f>
        <v>0</v>
      </c>
      <c r="AY49" s="40" t="s">
        <v>60</v>
      </c>
      <c r="AZ49" s="40" t="s">
        <v>161</v>
      </c>
      <c r="BA49" s="23" t="s">
        <v>162</v>
      </c>
      <c r="BC49" s="39" t="n">
        <f aca="false">AW49+AX49</f>
        <v>0</v>
      </c>
      <c r="BD49" s="39" t="n">
        <f aca="false">H49/(100-BE49)*100</f>
        <v>0</v>
      </c>
      <c r="BE49" s="39" t="n">
        <v>0</v>
      </c>
      <c r="BF49" s="39" t="n">
        <f aca="false">O49</f>
        <v>0</v>
      </c>
      <c r="BH49" s="39" t="n">
        <f aca="false">G49*AO49</f>
        <v>0</v>
      </c>
      <c r="BI49" s="39" t="n">
        <f aca="false">G49*AP49</f>
        <v>0</v>
      </c>
      <c r="BJ49" s="39" t="n">
        <f aca="false">G49*H49</f>
        <v>0</v>
      </c>
      <c r="BK49" s="39"/>
      <c r="BL49" s="39" t="n">
        <v>184</v>
      </c>
      <c r="BW49" s="39" t="str">
        <f aca="false">I49</f>
        <v>21</v>
      </c>
      <c r="BX49" s="10" t="s">
        <v>159</v>
      </c>
    </row>
    <row r="50" customFormat="false" ht="15" hidden="false" customHeight="true" outlineLevel="0" collapsed="false">
      <c r="A50" s="38" t="s">
        <v>163</v>
      </c>
      <c r="B50" s="11" t="s">
        <v>155</v>
      </c>
      <c r="C50" s="11" t="s">
        <v>164</v>
      </c>
      <c r="D50" s="10" t="s">
        <v>165</v>
      </c>
      <c r="E50" s="10"/>
      <c r="F50" s="11" t="s">
        <v>166</v>
      </c>
      <c r="G50" s="39" t="n">
        <v>1398</v>
      </c>
      <c r="H50" s="39" t="n">
        <v>0</v>
      </c>
      <c r="I50" s="40" t="s">
        <v>58</v>
      </c>
      <c r="J50" s="39" t="n">
        <f aca="false">G50*AO50</f>
        <v>0</v>
      </c>
      <c r="K50" s="39" t="n">
        <f aca="false">G50*AP50</f>
        <v>0</v>
      </c>
      <c r="L50" s="39" t="n">
        <f aca="false">G50*H50</f>
        <v>0</v>
      </c>
      <c r="M50" s="39" t="n">
        <f aca="false">L50*(1+BW50/100)</f>
        <v>0</v>
      </c>
      <c r="N50" s="39" t="n">
        <v>0</v>
      </c>
      <c r="O50" s="39" t="n">
        <f aca="false">G50*N50</f>
        <v>0</v>
      </c>
      <c r="P50" s="41"/>
      <c r="Z50" s="39" t="n">
        <f aca="false">IF(AQ50="5",BJ50,0)</f>
        <v>0</v>
      </c>
      <c r="AB50" s="39" t="n">
        <f aca="false">IF(AQ50="1",BH50,0)</f>
        <v>0</v>
      </c>
      <c r="AC50" s="39" t="n">
        <f aca="false">IF(AQ50="1",BI50,0)</f>
        <v>0</v>
      </c>
      <c r="AD50" s="39" t="n">
        <f aca="false">IF(AQ50="7",BH50,0)</f>
        <v>0</v>
      </c>
      <c r="AE50" s="39" t="n">
        <f aca="false">IF(AQ50="7",BI50,0)</f>
        <v>0</v>
      </c>
      <c r="AF50" s="39" t="n">
        <f aca="false">IF(AQ50="2",BH50,0)</f>
        <v>0</v>
      </c>
      <c r="AG50" s="39" t="n">
        <f aca="false">IF(AQ50="2",BI50,0)</f>
        <v>0</v>
      </c>
      <c r="AH50" s="39" t="n">
        <f aca="false">IF(AQ50="0",BJ50,0)</f>
        <v>0</v>
      </c>
      <c r="AI50" s="23" t="s">
        <v>155</v>
      </c>
      <c r="AJ50" s="39" t="n">
        <f aca="false">IF(AN50=0,L50,0)</f>
        <v>0</v>
      </c>
      <c r="AK50" s="39" t="n">
        <f aca="false">IF(AN50=21,L50,0)</f>
        <v>0</v>
      </c>
      <c r="AL50" s="39" t="n">
        <f aca="false">IF(AN50=21,L50,0)</f>
        <v>0</v>
      </c>
      <c r="AN50" s="39" t="n">
        <v>21</v>
      </c>
      <c r="AO50" s="39" t="n">
        <f aca="false">H50*0</f>
        <v>0</v>
      </c>
      <c r="AP50" s="39" t="n">
        <f aca="false">H50*(1-0)</f>
        <v>0</v>
      </c>
      <c r="AQ50" s="40" t="s">
        <v>54</v>
      </c>
      <c r="AV50" s="39" t="n">
        <f aca="false">AW50+AX50</f>
        <v>0</v>
      </c>
      <c r="AW50" s="39" t="n">
        <f aca="false">G50*AO50</f>
        <v>0</v>
      </c>
      <c r="AX50" s="39" t="n">
        <f aca="false">G50*AP50</f>
        <v>0</v>
      </c>
      <c r="AY50" s="40" t="s">
        <v>60</v>
      </c>
      <c r="AZ50" s="40" t="s">
        <v>161</v>
      </c>
      <c r="BA50" s="23" t="s">
        <v>162</v>
      </c>
      <c r="BC50" s="39" t="n">
        <f aca="false">AW50+AX50</f>
        <v>0</v>
      </c>
      <c r="BD50" s="39" t="n">
        <f aca="false">H50/(100-BE50)*100</f>
        <v>0</v>
      </c>
      <c r="BE50" s="39" t="n">
        <v>0</v>
      </c>
      <c r="BF50" s="39" t="n">
        <f aca="false">O50</f>
        <v>0</v>
      </c>
      <c r="BH50" s="39" t="n">
        <f aca="false">G50*AO50</f>
        <v>0</v>
      </c>
      <c r="BI50" s="39" t="n">
        <f aca="false">G50*AP50</f>
        <v>0</v>
      </c>
      <c r="BJ50" s="39" t="n">
        <f aca="false">G50*H50</f>
        <v>0</v>
      </c>
      <c r="BK50" s="39"/>
      <c r="BL50" s="39" t="n">
        <v>184</v>
      </c>
      <c r="BW50" s="39" t="str">
        <f aca="false">I50</f>
        <v>21</v>
      </c>
      <c r="BX50" s="10" t="s">
        <v>165</v>
      </c>
    </row>
    <row r="51" customFormat="false" ht="15" hidden="false" customHeight="true" outlineLevel="0" collapsed="false">
      <c r="A51" s="38" t="s">
        <v>167</v>
      </c>
      <c r="B51" s="11" t="s">
        <v>155</v>
      </c>
      <c r="C51" s="11" t="s">
        <v>87</v>
      </c>
      <c r="D51" s="10" t="s">
        <v>168</v>
      </c>
      <c r="E51" s="10"/>
      <c r="F51" s="11" t="s">
        <v>140</v>
      </c>
      <c r="G51" s="39" t="n">
        <v>39</v>
      </c>
      <c r="H51" s="39" t="n">
        <v>0</v>
      </c>
      <c r="I51" s="40" t="s">
        <v>58</v>
      </c>
      <c r="J51" s="39" t="n">
        <f aca="false">G51*AO51</f>
        <v>0</v>
      </c>
      <c r="K51" s="39" t="n">
        <f aca="false">G51*AP51</f>
        <v>0</v>
      </c>
      <c r="L51" s="39" t="n">
        <f aca="false">G51*H51</f>
        <v>0</v>
      </c>
      <c r="M51" s="39" t="n">
        <f aca="false">L51*(1+BW51/100)</f>
        <v>0</v>
      </c>
      <c r="N51" s="39" t="n">
        <v>0</v>
      </c>
      <c r="O51" s="39" t="n">
        <f aca="false">G51*N51</f>
        <v>0</v>
      </c>
      <c r="P51" s="41"/>
      <c r="Z51" s="39" t="n">
        <f aca="false">IF(AQ51="5",BJ51,0)</f>
        <v>0</v>
      </c>
      <c r="AB51" s="39" t="n">
        <f aca="false">IF(AQ51="1",BH51,0)</f>
        <v>0</v>
      </c>
      <c r="AC51" s="39" t="n">
        <f aca="false">IF(AQ51="1",BI51,0)</f>
        <v>0</v>
      </c>
      <c r="AD51" s="39" t="n">
        <f aca="false">IF(AQ51="7",BH51,0)</f>
        <v>0</v>
      </c>
      <c r="AE51" s="39" t="n">
        <f aca="false">IF(AQ51="7",BI51,0)</f>
        <v>0</v>
      </c>
      <c r="AF51" s="39" t="n">
        <f aca="false">IF(AQ51="2",BH51,0)</f>
        <v>0</v>
      </c>
      <c r="AG51" s="39" t="n">
        <f aca="false">IF(AQ51="2",BI51,0)</f>
        <v>0</v>
      </c>
      <c r="AH51" s="39" t="n">
        <f aca="false">IF(AQ51="0",BJ51,0)</f>
        <v>0</v>
      </c>
      <c r="AI51" s="23" t="s">
        <v>155</v>
      </c>
      <c r="AJ51" s="39" t="n">
        <f aca="false">IF(AN51=0,L51,0)</f>
        <v>0</v>
      </c>
      <c r="AK51" s="39" t="n">
        <f aca="false">IF(AN51=21,L51,0)</f>
        <v>0</v>
      </c>
      <c r="AL51" s="39" t="n">
        <f aca="false">IF(AN51=21,L51,0)</f>
        <v>0</v>
      </c>
      <c r="AN51" s="39" t="n">
        <v>21</v>
      </c>
      <c r="AO51" s="39" t="n">
        <f aca="false">H51*0</f>
        <v>0</v>
      </c>
      <c r="AP51" s="39" t="n">
        <f aca="false">H51*(1-0)</f>
        <v>0</v>
      </c>
      <c r="AQ51" s="40" t="s">
        <v>54</v>
      </c>
      <c r="AV51" s="39" t="n">
        <f aca="false">AW51+AX51</f>
        <v>0</v>
      </c>
      <c r="AW51" s="39" t="n">
        <f aca="false">G51*AO51</f>
        <v>0</v>
      </c>
      <c r="AX51" s="39" t="n">
        <f aca="false">G51*AP51</f>
        <v>0</v>
      </c>
      <c r="AY51" s="40" t="s">
        <v>60</v>
      </c>
      <c r="AZ51" s="40" t="s">
        <v>161</v>
      </c>
      <c r="BA51" s="23" t="s">
        <v>162</v>
      </c>
      <c r="BC51" s="39" t="n">
        <f aca="false">AW51+AX51</f>
        <v>0</v>
      </c>
      <c r="BD51" s="39" t="n">
        <f aca="false">H51/(100-BE51)*100</f>
        <v>0</v>
      </c>
      <c r="BE51" s="39" t="n">
        <v>0</v>
      </c>
      <c r="BF51" s="39" t="n">
        <f aca="false">O51</f>
        <v>0</v>
      </c>
      <c r="BH51" s="39" t="n">
        <f aca="false">G51*AO51</f>
        <v>0</v>
      </c>
      <c r="BI51" s="39" t="n">
        <f aca="false">G51*AP51</f>
        <v>0</v>
      </c>
      <c r="BJ51" s="39" t="n">
        <f aca="false">G51*H51</f>
        <v>0</v>
      </c>
      <c r="BK51" s="39"/>
      <c r="BL51" s="39" t="n">
        <v>184</v>
      </c>
      <c r="BW51" s="39" t="str">
        <f aca="false">I51</f>
        <v>21</v>
      </c>
      <c r="BX51" s="10" t="s">
        <v>168</v>
      </c>
    </row>
    <row r="52" customFormat="false" ht="15" hidden="false" customHeight="true" outlineLevel="0" collapsed="false">
      <c r="A52" s="38" t="s">
        <v>169</v>
      </c>
      <c r="B52" s="11" t="s">
        <v>155</v>
      </c>
      <c r="C52" s="11" t="s">
        <v>164</v>
      </c>
      <c r="D52" s="10" t="s">
        <v>170</v>
      </c>
      <c r="E52" s="10"/>
      <c r="F52" s="11" t="s">
        <v>166</v>
      </c>
      <c r="G52" s="39" t="n">
        <v>84</v>
      </c>
      <c r="H52" s="39" t="n">
        <v>0</v>
      </c>
      <c r="I52" s="40" t="s">
        <v>58</v>
      </c>
      <c r="J52" s="39" t="n">
        <f aca="false">G52*AO52</f>
        <v>0</v>
      </c>
      <c r="K52" s="39" t="n">
        <f aca="false">G52*AP52</f>
        <v>0</v>
      </c>
      <c r="L52" s="39" t="n">
        <f aca="false">G52*H52</f>
        <v>0</v>
      </c>
      <c r="M52" s="39" t="n">
        <f aca="false">L52*(1+BW52/100)</f>
        <v>0</v>
      </c>
      <c r="N52" s="39" t="n">
        <v>0</v>
      </c>
      <c r="O52" s="39" t="n">
        <f aca="false">G52*N52</f>
        <v>0</v>
      </c>
      <c r="P52" s="41"/>
      <c r="Z52" s="39" t="n">
        <f aca="false">IF(AQ52="5",BJ52,0)</f>
        <v>0</v>
      </c>
      <c r="AB52" s="39" t="n">
        <f aca="false">IF(AQ52="1",BH52,0)</f>
        <v>0</v>
      </c>
      <c r="AC52" s="39" t="n">
        <f aca="false">IF(AQ52="1",BI52,0)</f>
        <v>0</v>
      </c>
      <c r="AD52" s="39" t="n">
        <f aca="false">IF(AQ52="7",BH52,0)</f>
        <v>0</v>
      </c>
      <c r="AE52" s="39" t="n">
        <f aca="false">IF(AQ52="7",BI52,0)</f>
        <v>0</v>
      </c>
      <c r="AF52" s="39" t="n">
        <f aca="false">IF(AQ52="2",BH52,0)</f>
        <v>0</v>
      </c>
      <c r="AG52" s="39" t="n">
        <f aca="false">IF(AQ52="2",BI52,0)</f>
        <v>0</v>
      </c>
      <c r="AH52" s="39" t="n">
        <f aca="false">IF(AQ52="0",BJ52,0)</f>
        <v>0</v>
      </c>
      <c r="AI52" s="23" t="s">
        <v>155</v>
      </c>
      <c r="AJ52" s="39" t="n">
        <f aca="false">IF(AN52=0,L52,0)</f>
        <v>0</v>
      </c>
      <c r="AK52" s="39" t="n">
        <f aca="false">IF(AN52=21,L52,0)</f>
        <v>0</v>
      </c>
      <c r="AL52" s="39" t="n">
        <f aca="false">IF(AN52=21,L52,0)</f>
        <v>0</v>
      </c>
      <c r="AN52" s="39" t="n">
        <v>21</v>
      </c>
      <c r="AO52" s="39" t="n">
        <f aca="false">H52*0</f>
        <v>0</v>
      </c>
      <c r="AP52" s="39" t="n">
        <f aca="false">H52*(1-0)</f>
        <v>0</v>
      </c>
      <c r="AQ52" s="40" t="s">
        <v>54</v>
      </c>
      <c r="AV52" s="39" t="n">
        <f aca="false">AW52+AX52</f>
        <v>0</v>
      </c>
      <c r="AW52" s="39" t="n">
        <f aca="false">G52*AO52</f>
        <v>0</v>
      </c>
      <c r="AX52" s="39" t="n">
        <f aca="false">G52*AP52</f>
        <v>0</v>
      </c>
      <c r="AY52" s="40" t="s">
        <v>60</v>
      </c>
      <c r="AZ52" s="40" t="s">
        <v>161</v>
      </c>
      <c r="BA52" s="23" t="s">
        <v>162</v>
      </c>
      <c r="BC52" s="39" t="n">
        <f aca="false">AW52+AX52</f>
        <v>0</v>
      </c>
      <c r="BD52" s="39" t="n">
        <f aca="false">H52/(100-BE52)*100</f>
        <v>0</v>
      </c>
      <c r="BE52" s="39" t="n">
        <v>0</v>
      </c>
      <c r="BF52" s="39" t="n">
        <f aca="false">O52</f>
        <v>0</v>
      </c>
      <c r="BH52" s="39" t="n">
        <f aca="false">G52*AO52</f>
        <v>0</v>
      </c>
      <c r="BI52" s="39" t="n">
        <f aca="false">G52*AP52</f>
        <v>0</v>
      </c>
      <c r="BJ52" s="39" t="n">
        <f aca="false">G52*H52</f>
        <v>0</v>
      </c>
      <c r="BK52" s="39"/>
      <c r="BL52" s="39" t="n">
        <v>184</v>
      </c>
      <c r="BW52" s="39" t="str">
        <f aca="false">I52</f>
        <v>21</v>
      </c>
      <c r="BX52" s="10" t="s">
        <v>170</v>
      </c>
    </row>
    <row r="53" customFormat="false" ht="15" hidden="false" customHeight="true" outlineLevel="0" collapsed="false">
      <c r="A53" s="42" t="s">
        <v>171</v>
      </c>
      <c r="B53" s="43" t="s">
        <v>155</v>
      </c>
      <c r="C53" s="43" t="s">
        <v>142</v>
      </c>
      <c r="D53" s="44" t="s">
        <v>172</v>
      </c>
      <c r="E53" s="44"/>
      <c r="F53" s="43" t="s">
        <v>110</v>
      </c>
      <c r="G53" s="45" t="n">
        <v>465</v>
      </c>
      <c r="H53" s="45" t="n">
        <v>0</v>
      </c>
      <c r="I53" s="46" t="s">
        <v>58</v>
      </c>
      <c r="J53" s="45" t="n">
        <f aca="false">G53*AO53</f>
        <v>0</v>
      </c>
      <c r="K53" s="45" t="n">
        <f aca="false">G53*AP53</f>
        <v>0</v>
      </c>
      <c r="L53" s="45" t="n">
        <f aca="false">G53*H53</f>
        <v>0</v>
      </c>
      <c r="M53" s="45" t="n">
        <f aca="false">L53*(1+BW53/100)</f>
        <v>0</v>
      </c>
      <c r="N53" s="45" t="n">
        <v>0.003</v>
      </c>
      <c r="O53" s="45" t="n">
        <f aca="false">G53*N53</f>
        <v>1.395</v>
      </c>
      <c r="P53" s="47"/>
      <c r="Z53" s="39" t="n">
        <f aca="false">IF(AQ53="5",BJ53,0)</f>
        <v>0</v>
      </c>
      <c r="AB53" s="39" t="n">
        <f aca="false">IF(AQ53="1",BH53,0)</f>
        <v>0</v>
      </c>
      <c r="AC53" s="39" t="n">
        <f aca="false">IF(AQ53="1",BI53,0)</f>
        <v>0</v>
      </c>
      <c r="AD53" s="39" t="n">
        <f aca="false">IF(AQ53="7",BH53,0)</f>
        <v>0</v>
      </c>
      <c r="AE53" s="39" t="n">
        <f aca="false">IF(AQ53="7",BI53,0)</f>
        <v>0</v>
      </c>
      <c r="AF53" s="39" t="n">
        <f aca="false">IF(AQ53="2",BH53,0)</f>
        <v>0</v>
      </c>
      <c r="AG53" s="39" t="n">
        <f aca="false">IF(AQ53="2",BI53,0)</f>
        <v>0</v>
      </c>
      <c r="AH53" s="39" t="n">
        <f aca="false">IF(AQ53="0",BJ53,0)</f>
        <v>0</v>
      </c>
      <c r="AI53" s="23" t="s">
        <v>155</v>
      </c>
      <c r="AJ53" s="45" t="n">
        <f aca="false">IF(AN53=0,L53,0)</f>
        <v>0</v>
      </c>
      <c r="AK53" s="45" t="n">
        <f aca="false">IF(AN53=21,L53,0)</f>
        <v>0</v>
      </c>
      <c r="AL53" s="45" t="n">
        <f aca="false">IF(AN53=21,L53,0)</f>
        <v>0</v>
      </c>
      <c r="AN53" s="39" t="n">
        <v>21</v>
      </c>
      <c r="AO53" s="39" t="n">
        <f aca="false">H53*1</f>
        <v>0</v>
      </c>
      <c r="AP53" s="39" t="n">
        <f aca="false">H53*(1-1)</f>
        <v>0</v>
      </c>
      <c r="AQ53" s="46" t="s">
        <v>54</v>
      </c>
      <c r="AV53" s="39" t="n">
        <f aca="false">AW53+AX53</f>
        <v>0</v>
      </c>
      <c r="AW53" s="39" t="n">
        <f aca="false">G53*AO53</f>
        <v>0</v>
      </c>
      <c r="AX53" s="39" t="n">
        <f aca="false">G53*AP53</f>
        <v>0</v>
      </c>
      <c r="AY53" s="40" t="s">
        <v>60</v>
      </c>
      <c r="AZ53" s="40" t="s">
        <v>161</v>
      </c>
      <c r="BA53" s="23" t="s">
        <v>162</v>
      </c>
      <c r="BC53" s="39" t="n">
        <f aca="false">AW53+AX53</f>
        <v>0</v>
      </c>
      <c r="BD53" s="39" t="n">
        <f aca="false">H53/(100-BE53)*100</f>
        <v>0</v>
      </c>
      <c r="BE53" s="39" t="n">
        <v>0</v>
      </c>
      <c r="BF53" s="39" t="n">
        <f aca="false">O53</f>
        <v>1.395</v>
      </c>
      <c r="BH53" s="45" t="n">
        <f aca="false">G53*AO53</f>
        <v>0</v>
      </c>
      <c r="BI53" s="45" t="n">
        <f aca="false">G53*AP53</f>
        <v>0</v>
      </c>
      <c r="BJ53" s="45" t="n">
        <f aca="false">G53*H53</f>
        <v>0</v>
      </c>
      <c r="BK53" s="45"/>
      <c r="BL53" s="39" t="n">
        <v>184</v>
      </c>
      <c r="BW53" s="39" t="str">
        <f aca="false">I53</f>
        <v>21</v>
      </c>
      <c r="BX53" s="44" t="s">
        <v>172</v>
      </c>
    </row>
    <row r="54" customFormat="false" ht="15" hidden="false" customHeight="true" outlineLevel="0" collapsed="false">
      <c r="A54" s="42" t="s">
        <v>173</v>
      </c>
      <c r="B54" s="43" t="s">
        <v>155</v>
      </c>
      <c r="C54" s="43" t="s">
        <v>142</v>
      </c>
      <c r="D54" s="44" t="s">
        <v>174</v>
      </c>
      <c r="E54" s="44"/>
      <c r="F54" s="43" t="s">
        <v>110</v>
      </c>
      <c r="G54" s="45" t="n">
        <v>84</v>
      </c>
      <c r="H54" s="45" t="n">
        <v>0</v>
      </c>
      <c r="I54" s="46" t="s">
        <v>58</v>
      </c>
      <c r="J54" s="45" t="n">
        <f aca="false">G54*AO54</f>
        <v>0</v>
      </c>
      <c r="K54" s="45" t="n">
        <f aca="false">G54*AP54</f>
        <v>0</v>
      </c>
      <c r="L54" s="45" t="n">
        <f aca="false">G54*H54</f>
        <v>0</v>
      </c>
      <c r="M54" s="45" t="n">
        <f aca="false">L54*(1+BW54/100)</f>
        <v>0</v>
      </c>
      <c r="N54" s="45" t="n">
        <v>0.003</v>
      </c>
      <c r="O54" s="45" t="n">
        <f aca="false">G54*N54</f>
        <v>0.252</v>
      </c>
      <c r="P54" s="47"/>
      <c r="Z54" s="39" t="n">
        <f aca="false">IF(AQ54="5",BJ54,0)</f>
        <v>0</v>
      </c>
      <c r="AB54" s="39" t="n">
        <f aca="false">IF(AQ54="1",BH54,0)</f>
        <v>0</v>
      </c>
      <c r="AC54" s="39" t="n">
        <f aca="false">IF(AQ54="1",BI54,0)</f>
        <v>0</v>
      </c>
      <c r="AD54" s="39" t="n">
        <f aca="false">IF(AQ54="7",BH54,0)</f>
        <v>0</v>
      </c>
      <c r="AE54" s="39" t="n">
        <f aca="false">IF(AQ54="7",BI54,0)</f>
        <v>0</v>
      </c>
      <c r="AF54" s="39" t="n">
        <f aca="false">IF(AQ54="2",BH54,0)</f>
        <v>0</v>
      </c>
      <c r="AG54" s="39" t="n">
        <f aca="false">IF(AQ54="2",BI54,0)</f>
        <v>0</v>
      </c>
      <c r="AH54" s="39" t="n">
        <f aca="false">IF(AQ54="0",BJ54,0)</f>
        <v>0</v>
      </c>
      <c r="AI54" s="23" t="s">
        <v>155</v>
      </c>
      <c r="AJ54" s="45" t="n">
        <f aca="false">IF(AN54=0,L54,0)</f>
        <v>0</v>
      </c>
      <c r="AK54" s="45" t="n">
        <f aca="false">IF(AN54=21,L54,0)</f>
        <v>0</v>
      </c>
      <c r="AL54" s="45" t="n">
        <f aca="false">IF(AN54=21,L54,0)</f>
        <v>0</v>
      </c>
      <c r="AN54" s="39" t="n">
        <v>21</v>
      </c>
      <c r="AO54" s="39" t="n">
        <f aca="false">H54*1</f>
        <v>0</v>
      </c>
      <c r="AP54" s="39" t="n">
        <f aca="false">H54*(1-1)</f>
        <v>0</v>
      </c>
      <c r="AQ54" s="46" t="s">
        <v>54</v>
      </c>
      <c r="AV54" s="39" t="n">
        <f aca="false">AW54+AX54</f>
        <v>0</v>
      </c>
      <c r="AW54" s="39" t="n">
        <f aca="false">G54*AO54</f>
        <v>0</v>
      </c>
      <c r="AX54" s="39" t="n">
        <f aca="false">G54*AP54</f>
        <v>0</v>
      </c>
      <c r="AY54" s="40" t="s">
        <v>60</v>
      </c>
      <c r="AZ54" s="40" t="s">
        <v>161</v>
      </c>
      <c r="BA54" s="23" t="s">
        <v>162</v>
      </c>
      <c r="BC54" s="39" t="n">
        <f aca="false">AW54+AX54</f>
        <v>0</v>
      </c>
      <c r="BD54" s="39" t="n">
        <f aca="false">H54/(100-BE54)*100</f>
        <v>0</v>
      </c>
      <c r="BE54" s="39" t="n">
        <v>0</v>
      </c>
      <c r="BF54" s="39" t="n">
        <f aca="false">O54</f>
        <v>0.252</v>
      </c>
      <c r="BH54" s="45" t="n">
        <f aca="false">G54*AO54</f>
        <v>0</v>
      </c>
      <c r="BI54" s="45" t="n">
        <f aca="false">G54*AP54</f>
        <v>0</v>
      </c>
      <c r="BJ54" s="45" t="n">
        <f aca="false">G54*H54</f>
        <v>0</v>
      </c>
      <c r="BK54" s="45"/>
      <c r="BL54" s="39" t="n">
        <v>184</v>
      </c>
      <c r="BW54" s="39" t="str">
        <f aca="false">I54</f>
        <v>21</v>
      </c>
      <c r="BX54" s="44" t="s">
        <v>174</v>
      </c>
    </row>
    <row r="55" customFormat="false" ht="15" hidden="false" customHeight="true" outlineLevel="0" collapsed="false">
      <c r="A55" s="42" t="s">
        <v>175</v>
      </c>
      <c r="B55" s="43" t="s">
        <v>155</v>
      </c>
      <c r="C55" s="43" t="s">
        <v>142</v>
      </c>
      <c r="D55" s="44" t="s">
        <v>176</v>
      </c>
      <c r="E55" s="44"/>
      <c r="F55" s="43" t="s">
        <v>166</v>
      </c>
      <c r="G55" s="45" t="n">
        <v>1630</v>
      </c>
      <c r="H55" s="45" t="n">
        <v>0</v>
      </c>
      <c r="I55" s="46" t="s">
        <v>58</v>
      </c>
      <c r="J55" s="45" t="n">
        <f aca="false">G55*AO55</f>
        <v>0</v>
      </c>
      <c r="K55" s="45" t="n">
        <f aca="false">G55*AP55</f>
        <v>0</v>
      </c>
      <c r="L55" s="45" t="n">
        <f aca="false">G55*H55</f>
        <v>0</v>
      </c>
      <c r="M55" s="45" t="n">
        <f aca="false">L55*(1+BW55/100)</f>
        <v>0</v>
      </c>
      <c r="N55" s="45" t="n">
        <v>0.003</v>
      </c>
      <c r="O55" s="45" t="n">
        <f aca="false">G55*N55</f>
        <v>4.89</v>
      </c>
      <c r="P55" s="47"/>
      <c r="Z55" s="39" t="n">
        <f aca="false">IF(AQ55="5",BJ55,0)</f>
        <v>0</v>
      </c>
      <c r="AB55" s="39" t="n">
        <f aca="false">IF(AQ55="1",BH55,0)</f>
        <v>0</v>
      </c>
      <c r="AC55" s="39" t="n">
        <f aca="false">IF(AQ55="1",BI55,0)</f>
        <v>0</v>
      </c>
      <c r="AD55" s="39" t="n">
        <f aca="false">IF(AQ55="7",BH55,0)</f>
        <v>0</v>
      </c>
      <c r="AE55" s="39" t="n">
        <f aca="false">IF(AQ55="7",BI55,0)</f>
        <v>0</v>
      </c>
      <c r="AF55" s="39" t="n">
        <f aca="false">IF(AQ55="2",BH55,0)</f>
        <v>0</v>
      </c>
      <c r="AG55" s="39" t="n">
        <f aca="false">IF(AQ55="2",BI55,0)</f>
        <v>0</v>
      </c>
      <c r="AH55" s="39" t="n">
        <f aca="false">IF(AQ55="0",BJ55,0)</f>
        <v>0</v>
      </c>
      <c r="AI55" s="23" t="s">
        <v>155</v>
      </c>
      <c r="AJ55" s="45" t="n">
        <f aca="false">IF(AN55=0,L55,0)</f>
        <v>0</v>
      </c>
      <c r="AK55" s="45" t="n">
        <f aca="false">IF(AN55=21,L55,0)</f>
        <v>0</v>
      </c>
      <c r="AL55" s="45" t="n">
        <f aca="false">IF(AN55=21,L55,0)</f>
        <v>0</v>
      </c>
      <c r="AN55" s="39" t="n">
        <v>21</v>
      </c>
      <c r="AO55" s="39" t="n">
        <f aca="false">H55*1</f>
        <v>0</v>
      </c>
      <c r="AP55" s="39" t="n">
        <f aca="false">H55*(1-1)</f>
        <v>0</v>
      </c>
      <c r="AQ55" s="46" t="s">
        <v>54</v>
      </c>
      <c r="AV55" s="39" t="n">
        <f aca="false">AW55+AX55</f>
        <v>0</v>
      </c>
      <c r="AW55" s="39" t="n">
        <f aca="false">G55*AO55</f>
        <v>0</v>
      </c>
      <c r="AX55" s="39" t="n">
        <f aca="false">G55*AP55</f>
        <v>0</v>
      </c>
      <c r="AY55" s="40" t="s">
        <v>60</v>
      </c>
      <c r="AZ55" s="40" t="s">
        <v>161</v>
      </c>
      <c r="BA55" s="23" t="s">
        <v>162</v>
      </c>
      <c r="BC55" s="39" t="n">
        <f aca="false">AW55+AX55</f>
        <v>0</v>
      </c>
      <c r="BD55" s="39" t="n">
        <f aca="false">H55/(100-BE55)*100</f>
        <v>0</v>
      </c>
      <c r="BE55" s="39" t="n">
        <v>0</v>
      </c>
      <c r="BF55" s="39" t="n">
        <f aca="false">O55</f>
        <v>4.89</v>
      </c>
      <c r="BH55" s="45" t="n">
        <f aca="false">G55*AO55</f>
        <v>0</v>
      </c>
      <c r="BI55" s="45" t="n">
        <f aca="false">G55*AP55</f>
        <v>0</v>
      </c>
      <c r="BJ55" s="45" t="n">
        <f aca="false">G55*H55</f>
        <v>0</v>
      </c>
      <c r="BK55" s="45"/>
      <c r="BL55" s="39" t="n">
        <v>184</v>
      </c>
      <c r="BW55" s="39" t="str">
        <f aca="false">I55</f>
        <v>21</v>
      </c>
      <c r="BX55" s="44" t="s">
        <v>176</v>
      </c>
    </row>
    <row r="56" customFormat="false" ht="15" hidden="false" customHeight="true" outlineLevel="0" collapsed="false">
      <c r="A56" s="38" t="s">
        <v>177</v>
      </c>
      <c r="B56" s="11" t="s">
        <v>155</v>
      </c>
      <c r="C56" s="11" t="s">
        <v>90</v>
      </c>
      <c r="D56" s="10" t="s">
        <v>91</v>
      </c>
      <c r="E56" s="10"/>
      <c r="F56" s="11" t="s">
        <v>92</v>
      </c>
      <c r="G56" s="39" t="n">
        <v>4.26</v>
      </c>
      <c r="H56" s="39" t="n">
        <v>0</v>
      </c>
      <c r="I56" s="40" t="s">
        <v>58</v>
      </c>
      <c r="J56" s="39" t="n">
        <f aca="false">G56*AO56</f>
        <v>0</v>
      </c>
      <c r="K56" s="39" t="n">
        <f aca="false">G56*AP56</f>
        <v>0</v>
      </c>
      <c r="L56" s="39" t="n">
        <f aca="false">G56*H56</f>
        <v>0</v>
      </c>
      <c r="M56" s="39" t="n">
        <f aca="false">L56*(1+BW56/100)</f>
        <v>0</v>
      </c>
      <c r="N56" s="39" t="n">
        <v>0</v>
      </c>
      <c r="O56" s="39" t="n">
        <f aca="false">G56*N56</f>
        <v>0</v>
      </c>
      <c r="P56" s="41" t="s">
        <v>59</v>
      </c>
      <c r="Z56" s="39" t="n">
        <f aca="false">IF(AQ56="5",BJ56,0)</f>
        <v>0</v>
      </c>
      <c r="AB56" s="39" t="n">
        <f aca="false">IF(AQ56="1",BH56,0)</f>
        <v>0</v>
      </c>
      <c r="AC56" s="39" t="n">
        <f aca="false">IF(AQ56="1",BI56,0)</f>
        <v>0</v>
      </c>
      <c r="AD56" s="39" t="n">
        <f aca="false">IF(AQ56="7",BH56,0)</f>
        <v>0</v>
      </c>
      <c r="AE56" s="39" t="n">
        <f aca="false">IF(AQ56="7",BI56,0)</f>
        <v>0</v>
      </c>
      <c r="AF56" s="39" t="n">
        <f aca="false">IF(AQ56="2",BH56,0)</f>
        <v>0</v>
      </c>
      <c r="AG56" s="39" t="n">
        <f aca="false">IF(AQ56="2",BI56,0)</f>
        <v>0</v>
      </c>
      <c r="AH56" s="39" t="n">
        <f aca="false">IF(AQ56="0",BJ56,0)</f>
        <v>0</v>
      </c>
      <c r="AI56" s="23" t="s">
        <v>155</v>
      </c>
      <c r="AJ56" s="39" t="n">
        <f aca="false">IF(AN56=0,L56,0)</f>
        <v>0</v>
      </c>
      <c r="AK56" s="39" t="n">
        <f aca="false">IF(AN56=21,L56,0)</f>
        <v>0</v>
      </c>
      <c r="AL56" s="39" t="n">
        <f aca="false">IF(AN56=21,L56,0)</f>
        <v>0</v>
      </c>
      <c r="AN56" s="39" t="n">
        <v>21</v>
      </c>
      <c r="AO56" s="39" t="n">
        <f aca="false">H56*0</f>
        <v>0</v>
      </c>
      <c r="AP56" s="39" t="n">
        <f aca="false">H56*(1-0)</f>
        <v>0</v>
      </c>
      <c r="AQ56" s="40" t="s">
        <v>72</v>
      </c>
      <c r="AV56" s="39" t="n">
        <f aca="false">AW56+AX56</f>
        <v>0</v>
      </c>
      <c r="AW56" s="39" t="n">
        <f aca="false">G56*AO56</f>
        <v>0</v>
      </c>
      <c r="AX56" s="39" t="n">
        <f aca="false">G56*AP56</f>
        <v>0</v>
      </c>
      <c r="AY56" s="40" t="s">
        <v>60</v>
      </c>
      <c r="AZ56" s="40" t="s">
        <v>161</v>
      </c>
      <c r="BA56" s="23" t="s">
        <v>162</v>
      </c>
      <c r="BC56" s="39" t="n">
        <f aca="false">AW56+AX56</f>
        <v>0</v>
      </c>
      <c r="BD56" s="39" t="n">
        <f aca="false">H56/(100-BE56)*100</f>
        <v>0</v>
      </c>
      <c r="BE56" s="39" t="n">
        <v>0</v>
      </c>
      <c r="BF56" s="39" t="n">
        <f aca="false">O56</f>
        <v>0</v>
      </c>
      <c r="BH56" s="39" t="n">
        <f aca="false">G56*AO56</f>
        <v>0</v>
      </c>
      <c r="BI56" s="39" t="n">
        <f aca="false">G56*AP56</f>
        <v>0</v>
      </c>
      <c r="BJ56" s="39" t="n">
        <f aca="false">G56*H56</f>
        <v>0</v>
      </c>
      <c r="BK56" s="39"/>
      <c r="BL56" s="39" t="n">
        <v>184</v>
      </c>
      <c r="BW56" s="39" t="str">
        <f aca="false">I56</f>
        <v>21</v>
      </c>
      <c r="BX56" s="10" t="s">
        <v>91</v>
      </c>
    </row>
    <row r="57" customFormat="false" ht="15" hidden="false" customHeight="true" outlineLevel="0" collapsed="false">
      <c r="A57" s="38" t="s">
        <v>178</v>
      </c>
      <c r="B57" s="11" t="s">
        <v>155</v>
      </c>
      <c r="C57" s="11" t="s">
        <v>87</v>
      </c>
      <c r="D57" s="10" t="s">
        <v>179</v>
      </c>
      <c r="E57" s="10"/>
      <c r="F57" s="11" t="s">
        <v>140</v>
      </c>
      <c r="G57" s="39" t="n">
        <v>9</v>
      </c>
      <c r="H57" s="39" t="n">
        <v>0</v>
      </c>
      <c r="I57" s="40" t="s">
        <v>58</v>
      </c>
      <c r="J57" s="39" t="n">
        <f aca="false">G57*AO57</f>
        <v>0</v>
      </c>
      <c r="K57" s="39" t="n">
        <f aca="false">G57*AP57</f>
        <v>0</v>
      </c>
      <c r="L57" s="39" t="n">
        <f aca="false">G57*H57</f>
        <v>0</v>
      </c>
      <c r="M57" s="39" t="n">
        <f aca="false">L57*(1+BW57/100)</f>
        <v>0</v>
      </c>
      <c r="N57" s="39" t="n">
        <v>0</v>
      </c>
      <c r="O57" s="39" t="n">
        <f aca="false">G57*N57</f>
        <v>0</v>
      </c>
      <c r="P57" s="41"/>
      <c r="Z57" s="39" t="n">
        <f aca="false">IF(AQ57="5",BJ57,0)</f>
        <v>0</v>
      </c>
      <c r="AB57" s="39" t="n">
        <f aca="false">IF(AQ57="1",BH57,0)</f>
        <v>0</v>
      </c>
      <c r="AC57" s="39" t="n">
        <f aca="false">IF(AQ57="1",BI57,0)</f>
        <v>0</v>
      </c>
      <c r="AD57" s="39" t="n">
        <f aca="false">IF(AQ57="7",BH57,0)</f>
        <v>0</v>
      </c>
      <c r="AE57" s="39" t="n">
        <f aca="false">IF(AQ57="7",BI57,0)</f>
        <v>0</v>
      </c>
      <c r="AF57" s="39" t="n">
        <f aca="false">IF(AQ57="2",BH57,0)</f>
        <v>0</v>
      </c>
      <c r="AG57" s="39" t="n">
        <f aca="false">IF(AQ57="2",BI57,0)</f>
        <v>0</v>
      </c>
      <c r="AH57" s="39" t="n">
        <f aca="false">IF(AQ57="0",BJ57,0)</f>
        <v>0</v>
      </c>
      <c r="AI57" s="23" t="s">
        <v>155</v>
      </c>
      <c r="AJ57" s="39" t="n">
        <f aca="false">IF(AN57=0,L57,0)</f>
        <v>0</v>
      </c>
      <c r="AK57" s="39" t="n">
        <f aca="false">IF(AN57=21,L57,0)</f>
        <v>0</v>
      </c>
      <c r="AL57" s="39" t="n">
        <f aca="false">IF(AN57=21,L57,0)</f>
        <v>0</v>
      </c>
      <c r="AN57" s="39" t="n">
        <v>21</v>
      </c>
      <c r="AO57" s="39" t="n">
        <f aca="false">H57*0</f>
        <v>0</v>
      </c>
      <c r="AP57" s="39" t="n">
        <f aca="false">H57*(1-0)</f>
        <v>0</v>
      </c>
      <c r="AQ57" s="40" t="s">
        <v>54</v>
      </c>
      <c r="AV57" s="39" t="n">
        <f aca="false">AW57+AX57</f>
        <v>0</v>
      </c>
      <c r="AW57" s="39" t="n">
        <f aca="false">G57*AO57</f>
        <v>0</v>
      </c>
      <c r="AX57" s="39" t="n">
        <f aca="false">G57*AP57</f>
        <v>0</v>
      </c>
      <c r="AY57" s="40" t="s">
        <v>60</v>
      </c>
      <c r="AZ57" s="40" t="s">
        <v>161</v>
      </c>
      <c r="BA57" s="23" t="s">
        <v>162</v>
      </c>
      <c r="BC57" s="39" t="n">
        <f aca="false">AW57+AX57</f>
        <v>0</v>
      </c>
      <c r="BD57" s="39" t="n">
        <f aca="false">H57/(100-BE57)*100</f>
        <v>0</v>
      </c>
      <c r="BE57" s="39" t="n">
        <v>0</v>
      </c>
      <c r="BF57" s="39" t="n">
        <f aca="false">O57</f>
        <v>0</v>
      </c>
      <c r="BH57" s="39" t="n">
        <f aca="false">G57*AO57</f>
        <v>0</v>
      </c>
      <c r="BI57" s="39" t="n">
        <f aca="false">G57*AP57</f>
        <v>0</v>
      </c>
      <c r="BJ57" s="39" t="n">
        <f aca="false">G57*H57</f>
        <v>0</v>
      </c>
      <c r="BK57" s="39"/>
      <c r="BL57" s="39" t="n">
        <v>184</v>
      </c>
      <c r="BW57" s="39" t="str">
        <f aca="false">I57</f>
        <v>21</v>
      </c>
      <c r="BX57" s="10" t="s">
        <v>179</v>
      </c>
    </row>
    <row r="58" customFormat="false" ht="15" hidden="false" customHeight="true" outlineLevel="0" collapsed="false">
      <c r="A58" s="33"/>
      <c r="B58" s="34" t="s">
        <v>180</v>
      </c>
      <c r="C58" s="34"/>
      <c r="D58" s="35" t="s">
        <v>181</v>
      </c>
      <c r="E58" s="35"/>
      <c r="F58" s="36" t="s">
        <v>4</v>
      </c>
      <c r="G58" s="36" t="s">
        <v>4</v>
      </c>
      <c r="H58" s="36" t="s">
        <v>4</v>
      </c>
      <c r="I58" s="36" t="s">
        <v>4</v>
      </c>
      <c r="J58" s="3" t="n">
        <f aca="false">J59</f>
        <v>0</v>
      </c>
      <c r="K58" s="3" t="n">
        <f aca="false">K59</f>
        <v>0</v>
      </c>
      <c r="L58" s="3" t="n">
        <f aca="false">L59</f>
        <v>0</v>
      </c>
      <c r="M58" s="3" t="n">
        <f aca="false">M59</f>
        <v>0</v>
      </c>
      <c r="N58" s="23"/>
      <c r="O58" s="3" t="n">
        <f aca="false">O59</f>
        <v>289.948</v>
      </c>
      <c r="P58" s="37"/>
    </row>
    <row r="59" customFormat="false" ht="15" hidden="false" customHeight="true" outlineLevel="0" collapsed="false">
      <c r="A59" s="33"/>
      <c r="B59" s="34" t="s">
        <v>180</v>
      </c>
      <c r="C59" s="34" t="s">
        <v>52</v>
      </c>
      <c r="D59" s="35" t="s">
        <v>53</v>
      </c>
      <c r="E59" s="35"/>
      <c r="F59" s="36" t="s">
        <v>4</v>
      </c>
      <c r="G59" s="36" t="s">
        <v>4</v>
      </c>
      <c r="H59" s="36" t="s">
        <v>4</v>
      </c>
      <c r="I59" s="36" t="s">
        <v>4</v>
      </c>
      <c r="J59" s="3" t="n">
        <f aca="false">SUM(J60:J69)</f>
        <v>0</v>
      </c>
      <c r="K59" s="3" t="n">
        <f aca="false">SUM(K60:K69)</f>
        <v>0</v>
      </c>
      <c r="L59" s="3" t="n">
        <f aca="false">SUM(L60:L69)</f>
        <v>0</v>
      </c>
      <c r="M59" s="3" t="n">
        <f aca="false">SUM(M60:M69)</f>
        <v>0</v>
      </c>
      <c r="N59" s="23"/>
      <c r="O59" s="3" t="n">
        <f aca="false">SUM(O60:O69)</f>
        <v>289.948</v>
      </c>
      <c r="P59" s="37"/>
      <c r="AI59" s="23" t="s">
        <v>180</v>
      </c>
      <c r="AS59" s="3" t="n">
        <f aca="false">SUM(AJ60:AJ69)</f>
        <v>0</v>
      </c>
      <c r="AT59" s="3" t="n">
        <f aca="false">SUM(AK60:AK69)</f>
        <v>0</v>
      </c>
      <c r="AU59" s="3" t="n">
        <f aca="false">SUM(AL60:AL69)</f>
        <v>0</v>
      </c>
    </row>
    <row r="60" customFormat="false" ht="15" hidden="false" customHeight="true" outlineLevel="0" collapsed="false">
      <c r="A60" s="38" t="s">
        <v>182</v>
      </c>
      <c r="B60" s="11" t="s">
        <v>180</v>
      </c>
      <c r="C60" s="11" t="s">
        <v>183</v>
      </c>
      <c r="D60" s="10" t="s">
        <v>184</v>
      </c>
      <c r="E60" s="10"/>
      <c r="F60" s="11" t="s">
        <v>110</v>
      </c>
      <c r="G60" s="39" t="n">
        <v>2713</v>
      </c>
      <c r="H60" s="39" t="n">
        <v>0</v>
      </c>
      <c r="I60" s="40" t="s">
        <v>58</v>
      </c>
      <c r="J60" s="39" t="n">
        <f aca="false">G60*AO60</f>
        <v>0</v>
      </c>
      <c r="K60" s="39" t="n">
        <f aca="false">G60*AP60</f>
        <v>0</v>
      </c>
      <c r="L60" s="39" t="n">
        <f aca="false">G60*H60</f>
        <v>0</v>
      </c>
      <c r="M60" s="39" t="n">
        <f aca="false">L60*(1+BW60/100)</f>
        <v>0</v>
      </c>
      <c r="N60" s="39" t="n">
        <v>0</v>
      </c>
      <c r="O60" s="39" t="n">
        <f aca="false">G60*N60</f>
        <v>0</v>
      </c>
      <c r="P60" s="41" t="s">
        <v>59</v>
      </c>
      <c r="Z60" s="39" t="n">
        <f aca="false">IF(AQ60="5",BJ60,0)</f>
        <v>0</v>
      </c>
      <c r="AB60" s="39" t="n">
        <f aca="false">IF(AQ60="1",BH60,0)</f>
        <v>0</v>
      </c>
      <c r="AC60" s="39" t="n">
        <f aca="false">IF(AQ60="1",BI60,0)</f>
        <v>0</v>
      </c>
      <c r="AD60" s="39" t="n">
        <f aca="false">IF(AQ60="7",BH60,0)</f>
        <v>0</v>
      </c>
      <c r="AE60" s="39" t="n">
        <f aca="false">IF(AQ60="7",BI60,0)</f>
        <v>0</v>
      </c>
      <c r="AF60" s="39" t="n">
        <f aca="false">IF(AQ60="2",BH60,0)</f>
        <v>0</v>
      </c>
      <c r="AG60" s="39" t="n">
        <f aca="false">IF(AQ60="2",BI60,0)</f>
        <v>0</v>
      </c>
      <c r="AH60" s="39" t="n">
        <f aca="false">IF(AQ60="0",BJ60,0)</f>
        <v>0</v>
      </c>
      <c r="AI60" s="23" t="s">
        <v>180</v>
      </c>
      <c r="AJ60" s="39" t="n">
        <f aca="false">IF(AN60=0,L60,0)</f>
        <v>0</v>
      </c>
      <c r="AK60" s="39" t="n">
        <f aca="false">IF(AN60=21,L60,0)</f>
        <v>0</v>
      </c>
      <c r="AL60" s="39" t="n">
        <f aca="false">IF(AN60=21,L60,0)</f>
        <v>0</v>
      </c>
      <c r="AN60" s="39" t="n">
        <v>21</v>
      </c>
      <c r="AO60" s="39" t="n">
        <f aca="false">H60*0</f>
        <v>0</v>
      </c>
      <c r="AP60" s="39" t="n">
        <f aca="false">H60*(1-0)</f>
        <v>0</v>
      </c>
      <c r="AQ60" s="40" t="s">
        <v>54</v>
      </c>
      <c r="AV60" s="39" t="n">
        <f aca="false">AW60+AX60</f>
        <v>0</v>
      </c>
      <c r="AW60" s="39" t="n">
        <f aca="false">G60*AO60</f>
        <v>0</v>
      </c>
      <c r="AX60" s="39" t="n">
        <f aca="false">G60*AP60</f>
        <v>0</v>
      </c>
      <c r="AY60" s="40" t="s">
        <v>60</v>
      </c>
      <c r="AZ60" s="40" t="s">
        <v>185</v>
      </c>
      <c r="BA60" s="23" t="s">
        <v>186</v>
      </c>
      <c r="BC60" s="39" t="n">
        <f aca="false">AW60+AX60</f>
        <v>0</v>
      </c>
      <c r="BD60" s="39" t="n">
        <f aca="false">H60/(100-BE60)*100</f>
        <v>0</v>
      </c>
      <c r="BE60" s="39" t="n">
        <v>0</v>
      </c>
      <c r="BF60" s="39" t="n">
        <f aca="false">O60</f>
        <v>0</v>
      </c>
      <c r="BH60" s="39" t="n">
        <f aca="false">G60*AO60</f>
        <v>0</v>
      </c>
      <c r="BI60" s="39" t="n">
        <f aca="false">G60*AP60</f>
        <v>0</v>
      </c>
      <c r="BJ60" s="39" t="n">
        <f aca="false">G60*H60</f>
        <v>0</v>
      </c>
      <c r="BK60" s="39"/>
      <c r="BL60" s="39" t="n">
        <v>184</v>
      </c>
      <c r="BW60" s="39" t="str">
        <f aca="false">I60</f>
        <v>21</v>
      </c>
      <c r="BX60" s="10" t="s">
        <v>184</v>
      </c>
    </row>
    <row r="61" customFormat="false" ht="15" hidden="false" customHeight="true" outlineLevel="0" collapsed="false">
      <c r="A61" s="38" t="s">
        <v>187</v>
      </c>
      <c r="B61" s="11" t="s">
        <v>180</v>
      </c>
      <c r="C61" s="11" t="s">
        <v>188</v>
      </c>
      <c r="D61" s="10" t="s">
        <v>189</v>
      </c>
      <c r="E61" s="10"/>
      <c r="F61" s="11" t="s">
        <v>110</v>
      </c>
      <c r="G61" s="39" t="n">
        <v>2713</v>
      </c>
      <c r="H61" s="39" t="n">
        <v>0</v>
      </c>
      <c r="I61" s="40" t="s">
        <v>58</v>
      </c>
      <c r="J61" s="39" t="n">
        <f aca="false">G61*AO61</f>
        <v>0</v>
      </c>
      <c r="K61" s="39" t="n">
        <f aca="false">G61*AP61</f>
        <v>0</v>
      </c>
      <c r="L61" s="39" t="n">
        <f aca="false">G61*H61</f>
        <v>0</v>
      </c>
      <c r="M61" s="39" t="n">
        <f aca="false">L61*(1+BW61/100)</f>
        <v>0</v>
      </c>
      <c r="N61" s="39" t="n">
        <v>0</v>
      </c>
      <c r="O61" s="39" t="n">
        <f aca="false">G61*N61</f>
        <v>0</v>
      </c>
      <c r="P61" s="41" t="s">
        <v>59</v>
      </c>
      <c r="Z61" s="39" t="n">
        <f aca="false">IF(AQ61="5",BJ61,0)</f>
        <v>0</v>
      </c>
      <c r="AB61" s="39" t="n">
        <f aca="false">IF(AQ61="1",BH61,0)</f>
        <v>0</v>
      </c>
      <c r="AC61" s="39" t="n">
        <f aca="false">IF(AQ61="1",BI61,0)</f>
        <v>0</v>
      </c>
      <c r="AD61" s="39" t="n">
        <f aca="false">IF(AQ61="7",BH61,0)</f>
        <v>0</v>
      </c>
      <c r="AE61" s="39" t="n">
        <f aca="false">IF(AQ61="7",BI61,0)</f>
        <v>0</v>
      </c>
      <c r="AF61" s="39" t="n">
        <f aca="false">IF(AQ61="2",BH61,0)</f>
        <v>0</v>
      </c>
      <c r="AG61" s="39" t="n">
        <f aca="false">IF(AQ61="2",BI61,0)</f>
        <v>0</v>
      </c>
      <c r="AH61" s="39" t="n">
        <f aca="false">IF(AQ61="0",BJ61,0)</f>
        <v>0</v>
      </c>
      <c r="AI61" s="23" t="s">
        <v>180</v>
      </c>
      <c r="AJ61" s="39" t="n">
        <f aca="false">IF(AN61=0,L61,0)</f>
        <v>0</v>
      </c>
      <c r="AK61" s="39" t="n">
        <f aca="false">IF(AN61=21,L61,0)</f>
        <v>0</v>
      </c>
      <c r="AL61" s="39" t="n">
        <f aca="false">IF(AN61=21,L61,0)</f>
        <v>0</v>
      </c>
      <c r="AN61" s="39" t="n">
        <v>21</v>
      </c>
      <c r="AO61" s="39" t="n">
        <f aca="false">H61*0.009460946</f>
        <v>0</v>
      </c>
      <c r="AP61" s="39" t="n">
        <f aca="false">H61*(1-0.009460946)</f>
        <v>0</v>
      </c>
      <c r="AQ61" s="40" t="s">
        <v>54</v>
      </c>
      <c r="AV61" s="39" t="n">
        <f aca="false">AW61+AX61</f>
        <v>0</v>
      </c>
      <c r="AW61" s="39" t="n">
        <f aca="false">G61*AO61</f>
        <v>0</v>
      </c>
      <c r="AX61" s="39" t="n">
        <f aca="false">G61*AP61</f>
        <v>0</v>
      </c>
      <c r="AY61" s="40" t="s">
        <v>60</v>
      </c>
      <c r="AZ61" s="40" t="s">
        <v>185</v>
      </c>
      <c r="BA61" s="23" t="s">
        <v>186</v>
      </c>
      <c r="BC61" s="39" t="n">
        <f aca="false">AW61+AX61</f>
        <v>0</v>
      </c>
      <c r="BD61" s="39" t="n">
        <f aca="false">H61/(100-BE61)*100</f>
        <v>0</v>
      </c>
      <c r="BE61" s="39" t="n">
        <v>0</v>
      </c>
      <c r="BF61" s="39" t="n">
        <f aca="false">O61</f>
        <v>0</v>
      </c>
      <c r="BH61" s="39" t="n">
        <f aca="false">G61*AO61</f>
        <v>0</v>
      </c>
      <c r="BI61" s="39" t="n">
        <f aca="false">G61*AP61</f>
        <v>0</v>
      </c>
      <c r="BJ61" s="39" t="n">
        <f aca="false">G61*H61</f>
        <v>0</v>
      </c>
      <c r="BK61" s="39"/>
      <c r="BL61" s="39" t="n">
        <v>184</v>
      </c>
      <c r="BW61" s="39" t="str">
        <f aca="false">I61</f>
        <v>21</v>
      </c>
      <c r="BX61" s="10" t="s">
        <v>189</v>
      </c>
    </row>
    <row r="62" customFormat="false" ht="24.75" hidden="false" customHeight="true" outlineLevel="0" collapsed="false">
      <c r="A62" s="38" t="s">
        <v>190</v>
      </c>
      <c r="B62" s="11" t="s">
        <v>180</v>
      </c>
      <c r="C62" s="11" t="s">
        <v>123</v>
      </c>
      <c r="D62" s="10" t="s">
        <v>124</v>
      </c>
      <c r="E62" s="10"/>
      <c r="F62" s="11" t="s">
        <v>92</v>
      </c>
      <c r="G62" s="39" t="n">
        <v>0.02713</v>
      </c>
      <c r="H62" s="39" t="n">
        <v>0</v>
      </c>
      <c r="I62" s="40" t="s">
        <v>58</v>
      </c>
      <c r="J62" s="39" t="n">
        <f aca="false">G62*AO62</f>
        <v>0</v>
      </c>
      <c r="K62" s="39" t="n">
        <f aca="false">G62*AP62</f>
        <v>0</v>
      </c>
      <c r="L62" s="39" t="n">
        <f aca="false">G62*H62</f>
        <v>0</v>
      </c>
      <c r="M62" s="39" t="n">
        <f aca="false">L62*(1+BW62/100)</f>
        <v>0</v>
      </c>
      <c r="N62" s="39" t="n">
        <v>0</v>
      </c>
      <c r="O62" s="39" t="n">
        <f aca="false">G62*N62</f>
        <v>0</v>
      </c>
      <c r="P62" s="41" t="s">
        <v>59</v>
      </c>
      <c r="Z62" s="39" t="n">
        <f aca="false">IF(AQ62="5",BJ62,0)</f>
        <v>0</v>
      </c>
      <c r="AB62" s="39" t="n">
        <f aca="false">IF(AQ62="1",BH62,0)</f>
        <v>0</v>
      </c>
      <c r="AC62" s="39" t="n">
        <f aca="false">IF(AQ62="1",BI62,0)</f>
        <v>0</v>
      </c>
      <c r="AD62" s="39" t="n">
        <f aca="false">IF(AQ62="7",BH62,0)</f>
        <v>0</v>
      </c>
      <c r="AE62" s="39" t="n">
        <f aca="false">IF(AQ62="7",BI62,0)</f>
        <v>0</v>
      </c>
      <c r="AF62" s="39" t="n">
        <f aca="false">IF(AQ62="2",BH62,0)</f>
        <v>0</v>
      </c>
      <c r="AG62" s="39" t="n">
        <f aca="false">IF(AQ62="2",BI62,0)</f>
        <v>0</v>
      </c>
      <c r="AH62" s="39" t="n">
        <f aca="false">IF(AQ62="0",BJ62,0)</f>
        <v>0</v>
      </c>
      <c r="AI62" s="23" t="s">
        <v>180</v>
      </c>
      <c r="AJ62" s="39" t="n">
        <f aca="false">IF(AN62=0,L62,0)</f>
        <v>0</v>
      </c>
      <c r="AK62" s="39" t="n">
        <f aca="false">IF(AN62=21,L62,0)</f>
        <v>0</v>
      </c>
      <c r="AL62" s="39" t="n">
        <f aca="false">IF(AN62=21,L62,0)</f>
        <v>0</v>
      </c>
      <c r="AN62" s="39" t="n">
        <v>21</v>
      </c>
      <c r="AO62" s="39" t="n">
        <f aca="false">H62*0</f>
        <v>0</v>
      </c>
      <c r="AP62" s="39" t="n">
        <f aca="false">H62*(1-0)</f>
        <v>0</v>
      </c>
      <c r="AQ62" s="40" t="s">
        <v>54</v>
      </c>
      <c r="AV62" s="39" t="n">
        <f aca="false">AW62+AX62</f>
        <v>0</v>
      </c>
      <c r="AW62" s="39" t="n">
        <f aca="false">G62*AO62</f>
        <v>0</v>
      </c>
      <c r="AX62" s="39" t="n">
        <f aca="false">G62*AP62</f>
        <v>0</v>
      </c>
      <c r="AY62" s="40" t="s">
        <v>60</v>
      </c>
      <c r="AZ62" s="40" t="s">
        <v>185</v>
      </c>
      <c r="BA62" s="23" t="s">
        <v>186</v>
      </c>
      <c r="BC62" s="39" t="n">
        <f aca="false">AW62+AX62</f>
        <v>0</v>
      </c>
      <c r="BD62" s="39" t="n">
        <f aca="false">H62/(100-BE62)*100</f>
        <v>0</v>
      </c>
      <c r="BE62" s="39" t="n">
        <v>0</v>
      </c>
      <c r="BF62" s="39" t="n">
        <f aca="false">O62</f>
        <v>0</v>
      </c>
      <c r="BH62" s="39" t="n">
        <f aca="false">G62*AO62</f>
        <v>0</v>
      </c>
      <c r="BI62" s="39" t="n">
        <f aca="false">G62*AP62</f>
        <v>0</v>
      </c>
      <c r="BJ62" s="39" t="n">
        <f aca="false">G62*H62</f>
        <v>0</v>
      </c>
      <c r="BK62" s="39"/>
      <c r="BL62" s="39" t="n">
        <v>184</v>
      </c>
      <c r="BW62" s="39" t="str">
        <f aca="false">I62</f>
        <v>21</v>
      </c>
      <c r="BX62" s="10" t="s">
        <v>124</v>
      </c>
    </row>
    <row r="63" customFormat="false" ht="15" hidden="false" customHeight="true" outlineLevel="0" collapsed="false">
      <c r="A63" s="38" t="s">
        <v>191</v>
      </c>
      <c r="B63" s="11" t="s">
        <v>180</v>
      </c>
      <c r="C63" s="11" t="s">
        <v>125</v>
      </c>
      <c r="D63" s="10" t="s">
        <v>126</v>
      </c>
      <c r="E63" s="10"/>
      <c r="F63" s="11" t="s">
        <v>57</v>
      </c>
      <c r="G63" s="39" t="n">
        <v>2664</v>
      </c>
      <c r="H63" s="39" t="n">
        <v>0</v>
      </c>
      <c r="I63" s="40" t="s">
        <v>58</v>
      </c>
      <c r="J63" s="39" t="n">
        <f aca="false">G63*AO63</f>
        <v>0</v>
      </c>
      <c r="K63" s="39" t="n">
        <f aca="false">G63*AP63</f>
        <v>0</v>
      </c>
      <c r="L63" s="39" t="n">
        <f aca="false">G63*H63</f>
        <v>0</v>
      </c>
      <c r="M63" s="39" t="n">
        <f aca="false">L63*(1+BW63/100)</f>
        <v>0</v>
      </c>
      <c r="N63" s="39" t="n">
        <v>0</v>
      </c>
      <c r="O63" s="39" t="n">
        <f aca="false">G63*N63</f>
        <v>0</v>
      </c>
      <c r="P63" s="41" t="s">
        <v>59</v>
      </c>
      <c r="Z63" s="39" t="n">
        <f aca="false">IF(AQ63="5",BJ63,0)</f>
        <v>0</v>
      </c>
      <c r="AB63" s="39" t="n">
        <f aca="false">IF(AQ63="1",BH63,0)</f>
        <v>0</v>
      </c>
      <c r="AC63" s="39" t="n">
        <f aca="false">IF(AQ63="1",BI63,0)</f>
        <v>0</v>
      </c>
      <c r="AD63" s="39" t="n">
        <f aca="false">IF(AQ63="7",BH63,0)</f>
        <v>0</v>
      </c>
      <c r="AE63" s="39" t="n">
        <f aca="false">IF(AQ63="7",BI63,0)</f>
        <v>0</v>
      </c>
      <c r="AF63" s="39" t="n">
        <f aca="false">IF(AQ63="2",BH63,0)</f>
        <v>0</v>
      </c>
      <c r="AG63" s="39" t="n">
        <f aca="false">IF(AQ63="2",BI63,0)</f>
        <v>0</v>
      </c>
      <c r="AH63" s="39" t="n">
        <f aca="false">IF(AQ63="0",BJ63,0)</f>
        <v>0</v>
      </c>
      <c r="AI63" s="23" t="s">
        <v>180</v>
      </c>
      <c r="AJ63" s="39" t="n">
        <f aca="false">IF(AN63=0,L63,0)</f>
        <v>0</v>
      </c>
      <c r="AK63" s="39" t="n">
        <f aca="false">IF(AN63=21,L63,0)</f>
        <v>0</v>
      </c>
      <c r="AL63" s="39" t="n">
        <f aca="false">IF(AN63=21,L63,0)</f>
        <v>0</v>
      </c>
      <c r="AN63" s="39" t="n">
        <v>21</v>
      </c>
      <c r="AO63" s="39" t="n">
        <f aca="false">H63*0</f>
        <v>0</v>
      </c>
      <c r="AP63" s="39" t="n">
        <f aca="false">H63*(1-0)</f>
        <v>0</v>
      </c>
      <c r="AQ63" s="40" t="s">
        <v>54</v>
      </c>
      <c r="AV63" s="39" t="n">
        <f aca="false">AW63+AX63</f>
        <v>0</v>
      </c>
      <c r="AW63" s="39" t="n">
        <f aca="false">G63*AO63</f>
        <v>0</v>
      </c>
      <c r="AX63" s="39" t="n">
        <f aca="false">G63*AP63</f>
        <v>0</v>
      </c>
      <c r="AY63" s="40" t="s">
        <v>60</v>
      </c>
      <c r="AZ63" s="40" t="s">
        <v>185</v>
      </c>
      <c r="BA63" s="23" t="s">
        <v>186</v>
      </c>
      <c r="BC63" s="39" t="n">
        <f aca="false">AW63+AX63</f>
        <v>0</v>
      </c>
      <c r="BD63" s="39" t="n">
        <f aca="false">H63/(100-BE63)*100</f>
        <v>0</v>
      </c>
      <c r="BE63" s="39" t="n">
        <v>0</v>
      </c>
      <c r="BF63" s="39" t="n">
        <f aca="false">O63</f>
        <v>0</v>
      </c>
      <c r="BH63" s="39" t="n">
        <f aca="false">G63*AO63</f>
        <v>0</v>
      </c>
      <c r="BI63" s="39" t="n">
        <f aca="false">G63*AP63</f>
        <v>0</v>
      </c>
      <c r="BJ63" s="39" t="n">
        <f aca="false">G63*H63</f>
        <v>0</v>
      </c>
      <c r="BK63" s="39"/>
      <c r="BL63" s="39" t="n">
        <v>184</v>
      </c>
      <c r="BW63" s="39" t="str">
        <f aca="false">I63</f>
        <v>21</v>
      </c>
      <c r="BX63" s="10" t="s">
        <v>126</v>
      </c>
    </row>
    <row r="64" customFormat="false" ht="15" hidden="false" customHeight="true" outlineLevel="0" collapsed="false">
      <c r="A64" s="38" t="s">
        <v>192</v>
      </c>
      <c r="B64" s="11" t="s">
        <v>180</v>
      </c>
      <c r="C64" s="11" t="s">
        <v>128</v>
      </c>
      <c r="D64" s="10" t="s">
        <v>129</v>
      </c>
      <c r="E64" s="10"/>
      <c r="F64" s="11" t="s">
        <v>130</v>
      </c>
      <c r="G64" s="39" t="n">
        <v>13.565</v>
      </c>
      <c r="H64" s="39" t="n">
        <v>0</v>
      </c>
      <c r="I64" s="40" t="s">
        <v>58</v>
      </c>
      <c r="J64" s="39" t="n">
        <f aca="false">G64*AO64</f>
        <v>0</v>
      </c>
      <c r="K64" s="39" t="n">
        <f aca="false">G64*AP64</f>
        <v>0</v>
      </c>
      <c r="L64" s="39" t="n">
        <f aca="false">G64*H64</f>
        <v>0</v>
      </c>
      <c r="M64" s="39" t="n">
        <f aca="false">L64*(1+BW64/100)</f>
        <v>0</v>
      </c>
      <c r="N64" s="39" t="n">
        <v>0</v>
      </c>
      <c r="O64" s="39" t="n">
        <f aca="false">G64*N64</f>
        <v>0</v>
      </c>
      <c r="P64" s="41" t="s">
        <v>59</v>
      </c>
      <c r="Z64" s="39" t="n">
        <f aca="false">IF(AQ64="5",BJ64,0)</f>
        <v>0</v>
      </c>
      <c r="AB64" s="39" t="n">
        <f aca="false">IF(AQ64="1",BH64,0)</f>
        <v>0</v>
      </c>
      <c r="AC64" s="39" t="n">
        <f aca="false">IF(AQ64="1",BI64,0)</f>
        <v>0</v>
      </c>
      <c r="AD64" s="39" t="n">
        <f aca="false">IF(AQ64="7",BH64,0)</f>
        <v>0</v>
      </c>
      <c r="AE64" s="39" t="n">
        <f aca="false">IF(AQ64="7",BI64,0)</f>
        <v>0</v>
      </c>
      <c r="AF64" s="39" t="n">
        <f aca="false">IF(AQ64="2",BH64,0)</f>
        <v>0</v>
      </c>
      <c r="AG64" s="39" t="n">
        <f aca="false">IF(AQ64="2",BI64,0)</f>
        <v>0</v>
      </c>
      <c r="AH64" s="39" t="n">
        <f aca="false">IF(AQ64="0",BJ64,0)</f>
        <v>0</v>
      </c>
      <c r="AI64" s="23" t="s">
        <v>180</v>
      </c>
      <c r="AJ64" s="39" t="n">
        <f aca="false">IF(AN64=0,L64,0)</f>
        <v>0</v>
      </c>
      <c r="AK64" s="39" t="n">
        <f aca="false">IF(AN64=21,L64,0)</f>
        <v>0</v>
      </c>
      <c r="AL64" s="39" t="n">
        <f aca="false">IF(AN64=21,L64,0)</f>
        <v>0</v>
      </c>
      <c r="AN64" s="39" t="n">
        <v>21</v>
      </c>
      <c r="AO64" s="39" t="n">
        <f aca="false">H64*0</f>
        <v>0</v>
      </c>
      <c r="AP64" s="39" t="n">
        <f aca="false">H64*(1-0)</f>
        <v>0</v>
      </c>
      <c r="AQ64" s="40" t="s">
        <v>54</v>
      </c>
      <c r="AV64" s="39" t="n">
        <f aca="false">AW64+AX64</f>
        <v>0</v>
      </c>
      <c r="AW64" s="39" t="n">
        <f aca="false">G64*AO64</f>
        <v>0</v>
      </c>
      <c r="AX64" s="39" t="n">
        <f aca="false">G64*AP64</f>
        <v>0</v>
      </c>
      <c r="AY64" s="40" t="s">
        <v>60</v>
      </c>
      <c r="AZ64" s="40" t="s">
        <v>185</v>
      </c>
      <c r="BA64" s="23" t="s">
        <v>186</v>
      </c>
      <c r="BC64" s="39" t="n">
        <f aca="false">AW64+AX64</f>
        <v>0</v>
      </c>
      <c r="BD64" s="39" t="n">
        <f aca="false">H64/(100-BE64)*100</f>
        <v>0</v>
      </c>
      <c r="BE64" s="39" t="n">
        <v>0</v>
      </c>
      <c r="BF64" s="39" t="n">
        <f aca="false">O64</f>
        <v>0</v>
      </c>
      <c r="BH64" s="39" t="n">
        <f aca="false">G64*AO64</f>
        <v>0</v>
      </c>
      <c r="BI64" s="39" t="n">
        <f aca="false">G64*AP64</f>
        <v>0</v>
      </c>
      <c r="BJ64" s="39" t="n">
        <f aca="false">G64*H64</f>
        <v>0</v>
      </c>
      <c r="BK64" s="39"/>
      <c r="BL64" s="39" t="n">
        <v>184</v>
      </c>
      <c r="BW64" s="39" t="str">
        <f aca="false">I64</f>
        <v>21</v>
      </c>
      <c r="BX64" s="10" t="s">
        <v>129</v>
      </c>
    </row>
    <row r="65" customFormat="false" ht="15" hidden="false" customHeight="true" outlineLevel="0" collapsed="false">
      <c r="A65" s="38" t="s">
        <v>193</v>
      </c>
      <c r="B65" s="11" t="s">
        <v>180</v>
      </c>
      <c r="C65" s="11" t="s">
        <v>132</v>
      </c>
      <c r="D65" s="10" t="s">
        <v>133</v>
      </c>
      <c r="E65" s="10"/>
      <c r="F65" s="11" t="s">
        <v>130</v>
      </c>
      <c r="G65" s="39" t="n">
        <v>13.565</v>
      </c>
      <c r="H65" s="39" t="n">
        <v>0</v>
      </c>
      <c r="I65" s="40" t="s">
        <v>58</v>
      </c>
      <c r="J65" s="39" t="n">
        <f aca="false">G65*AO65</f>
        <v>0</v>
      </c>
      <c r="K65" s="39" t="n">
        <f aca="false">G65*AP65</f>
        <v>0</v>
      </c>
      <c r="L65" s="39" t="n">
        <f aca="false">G65*H65</f>
        <v>0</v>
      </c>
      <c r="M65" s="39" t="n">
        <f aca="false">L65*(1+BW65/100)</f>
        <v>0</v>
      </c>
      <c r="N65" s="39" t="n">
        <v>0</v>
      </c>
      <c r="O65" s="39" t="n">
        <f aca="false">G65*N65</f>
        <v>0</v>
      </c>
      <c r="P65" s="41" t="s">
        <v>59</v>
      </c>
      <c r="Z65" s="39" t="n">
        <f aca="false">IF(AQ65="5",BJ65,0)</f>
        <v>0</v>
      </c>
      <c r="AB65" s="39" t="n">
        <f aca="false">IF(AQ65="1",BH65,0)</f>
        <v>0</v>
      </c>
      <c r="AC65" s="39" t="n">
        <f aca="false">IF(AQ65="1",BI65,0)</f>
        <v>0</v>
      </c>
      <c r="AD65" s="39" t="n">
        <f aca="false">IF(AQ65="7",BH65,0)</f>
        <v>0</v>
      </c>
      <c r="AE65" s="39" t="n">
        <f aca="false">IF(AQ65="7",BI65,0)</f>
        <v>0</v>
      </c>
      <c r="AF65" s="39" t="n">
        <f aca="false">IF(AQ65="2",BH65,0)</f>
        <v>0</v>
      </c>
      <c r="AG65" s="39" t="n">
        <f aca="false">IF(AQ65="2",BI65,0)</f>
        <v>0</v>
      </c>
      <c r="AH65" s="39" t="n">
        <f aca="false">IF(AQ65="0",BJ65,0)</f>
        <v>0</v>
      </c>
      <c r="AI65" s="23" t="s">
        <v>180</v>
      </c>
      <c r="AJ65" s="39" t="n">
        <f aca="false">IF(AN65=0,L65,0)</f>
        <v>0</v>
      </c>
      <c r="AK65" s="39" t="n">
        <f aca="false">IF(AN65=21,L65,0)</f>
        <v>0</v>
      </c>
      <c r="AL65" s="39" t="n">
        <f aca="false">IF(AN65=21,L65,0)</f>
        <v>0</v>
      </c>
      <c r="AN65" s="39" t="n">
        <v>21</v>
      </c>
      <c r="AO65" s="39" t="n">
        <f aca="false">H65*0.304574468</f>
        <v>0</v>
      </c>
      <c r="AP65" s="39" t="n">
        <f aca="false">H65*(1-0.304574468)</f>
        <v>0</v>
      </c>
      <c r="AQ65" s="40" t="s">
        <v>54</v>
      </c>
      <c r="AV65" s="39" t="n">
        <f aca="false">AW65+AX65</f>
        <v>0</v>
      </c>
      <c r="AW65" s="39" t="n">
        <f aca="false">G65*AO65</f>
        <v>0</v>
      </c>
      <c r="AX65" s="39" t="n">
        <f aca="false">G65*AP65</f>
        <v>0</v>
      </c>
      <c r="AY65" s="40" t="s">
        <v>60</v>
      </c>
      <c r="AZ65" s="40" t="s">
        <v>185</v>
      </c>
      <c r="BA65" s="23" t="s">
        <v>186</v>
      </c>
      <c r="BC65" s="39" t="n">
        <f aca="false">AW65+AX65</f>
        <v>0</v>
      </c>
      <c r="BD65" s="39" t="n">
        <f aca="false">H65/(100-BE65)*100</f>
        <v>0</v>
      </c>
      <c r="BE65" s="39" t="n">
        <v>0</v>
      </c>
      <c r="BF65" s="39" t="n">
        <f aca="false">O65</f>
        <v>0</v>
      </c>
      <c r="BH65" s="39" t="n">
        <f aca="false">G65*AO65</f>
        <v>0</v>
      </c>
      <c r="BI65" s="39" t="n">
        <f aca="false">G65*AP65</f>
        <v>0</v>
      </c>
      <c r="BJ65" s="39" t="n">
        <f aca="false">G65*H65</f>
        <v>0</v>
      </c>
      <c r="BK65" s="39"/>
      <c r="BL65" s="39" t="n">
        <v>184</v>
      </c>
      <c r="BW65" s="39" t="str">
        <f aca="false">I65</f>
        <v>21</v>
      </c>
      <c r="BX65" s="10" t="s">
        <v>133</v>
      </c>
    </row>
    <row r="66" customFormat="false" ht="15" hidden="false" customHeight="true" outlineLevel="0" collapsed="false">
      <c r="A66" s="42" t="s">
        <v>194</v>
      </c>
      <c r="B66" s="43" t="s">
        <v>180</v>
      </c>
      <c r="C66" s="43" t="s">
        <v>150</v>
      </c>
      <c r="D66" s="44" t="s">
        <v>151</v>
      </c>
      <c r="E66" s="44"/>
      <c r="F66" s="43" t="s">
        <v>130</v>
      </c>
      <c r="G66" s="45" t="n">
        <v>13.565</v>
      </c>
      <c r="H66" s="45" t="n">
        <v>0</v>
      </c>
      <c r="I66" s="46" t="s">
        <v>58</v>
      </c>
      <c r="J66" s="45" t="n">
        <f aca="false">G66*AO66</f>
        <v>0</v>
      </c>
      <c r="K66" s="45" t="n">
        <f aca="false">G66*AP66</f>
        <v>0</v>
      </c>
      <c r="L66" s="45" t="n">
        <f aca="false">G66*H66</f>
        <v>0</v>
      </c>
      <c r="M66" s="45" t="n">
        <f aca="false">L66*(1+BW66/100)</f>
        <v>0</v>
      </c>
      <c r="N66" s="45" t="n">
        <v>0</v>
      </c>
      <c r="O66" s="45" t="n">
        <f aca="false">G66*N66</f>
        <v>0</v>
      </c>
      <c r="P66" s="47" t="s">
        <v>59</v>
      </c>
      <c r="Z66" s="39" t="n">
        <f aca="false">IF(AQ66="5",BJ66,0)</f>
        <v>0</v>
      </c>
      <c r="AB66" s="39" t="n">
        <f aca="false">IF(AQ66="1",BH66,0)</f>
        <v>0</v>
      </c>
      <c r="AC66" s="39" t="n">
        <f aca="false">IF(AQ66="1",BI66,0)</f>
        <v>0</v>
      </c>
      <c r="AD66" s="39" t="n">
        <f aca="false">IF(AQ66="7",BH66,0)</f>
        <v>0</v>
      </c>
      <c r="AE66" s="39" t="n">
        <f aca="false">IF(AQ66="7",BI66,0)</f>
        <v>0</v>
      </c>
      <c r="AF66" s="39" t="n">
        <f aca="false">IF(AQ66="2",BH66,0)</f>
        <v>0</v>
      </c>
      <c r="AG66" s="39" t="n">
        <f aca="false">IF(AQ66="2",BI66,0)</f>
        <v>0</v>
      </c>
      <c r="AH66" s="39" t="n">
        <f aca="false">IF(AQ66="0",BJ66,0)</f>
        <v>0</v>
      </c>
      <c r="AI66" s="23" t="s">
        <v>180</v>
      </c>
      <c r="AJ66" s="45" t="n">
        <f aca="false">IF(AN66=0,L66,0)</f>
        <v>0</v>
      </c>
      <c r="AK66" s="45" t="n">
        <f aca="false">IF(AN66=21,L66,0)</f>
        <v>0</v>
      </c>
      <c r="AL66" s="45" t="n">
        <f aca="false">IF(AN66=21,L66,0)</f>
        <v>0</v>
      </c>
      <c r="AN66" s="39" t="n">
        <v>21</v>
      </c>
      <c r="AO66" s="39" t="n">
        <f aca="false">H66*1</f>
        <v>0</v>
      </c>
      <c r="AP66" s="39" t="n">
        <f aca="false">H66*(1-1)</f>
        <v>0</v>
      </c>
      <c r="AQ66" s="46" t="s">
        <v>54</v>
      </c>
      <c r="AV66" s="39" t="n">
        <f aca="false">AW66+AX66</f>
        <v>0</v>
      </c>
      <c r="AW66" s="39" t="n">
        <f aca="false">G66*AO66</f>
        <v>0</v>
      </c>
      <c r="AX66" s="39" t="n">
        <f aca="false">G66*AP66</f>
        <v>0</v>
      </c>
      <c r="AY66" s="40" t="s">
        <v>60</v>
      </c>
      <c r="AZ66" s="40" t="s">
        <v>185</v>
      </c>
      <c r="BA66" s="23" t="s">
        <v>186</v>
      </c>
      <c r="BC66" s="39" t="n">
        <f aca="false">AW66+AX66</f>
        <v>0</v>
      </c>
      <c r="BD66" s="39" t="n">
        <f aca="false">H66/(100-BE66)*100</f>
        <v>0</v>
      </c>
      <c r="BE66" s="39" t="n">
        <v>0</v>
      </c>
      <c r="BF66" s="39" t="n">
        <f aca="false">O66</f>
        <v>0</v>
      </c>
      <c r="BH66" s="45" t="n">
        <f aca="false">G66*AO66</f>
        <v>0</v>
      </c>
      <c r="BI66" s="45" t="n">
        <f aca="false">G66*AP66</f>
        <v>0</v>
      </c>
      <c r="BJ66" s="45" t="n">
        <f aca="false">G66*H66</f>
        <v>0</v>
      </c>
      <c r="BK66" s="45"/>
      <c r="BL66" s="39" t="n">
        <v>184</v>
      </c>
      <c r="BW66" s="39" t="str">
        <f aca="false">I66</f>
        <v>21</v>
      </c>
      <c r="BX66" s="44" t="s">
        <v>151</v>
      </c>
    </row>
    <row r="67" customFormat="false" ht="15" hidden="false" customHeight="true" outlineLevel="0" collapsed="false">
      <c r="A67" s="38" t="s">
        <v>195</v>
      </c>
      <c r="B67" s="11" t="s">
        <v>180</v>
      </c>
      <c r="C67" s="11" t="s">
        <v>90</v>
      </c>
      <c r="D67" s="10" t="s">
        <v>91</v>
      </c>
      <c r="E67" s="10"/>
      <c r="F67" s="11" t="s">
        <v>92</v>
      </c>
      <c r="G67" s="39" t="n">
        <v>13.565</v>
      </c>
      <c r="H67" s="39" t="n">
        <v>0</v>
      </c>
      <c r="I67" s="40" t="s">
        <v>58</v>
      </c>
      <c r="J67" s="39" t="n">
        <f aca="false">G67*AO67</f>
        <v>0</v>
      </c>
      <c r="K67" s="39" t="n">
        <f aca="false">G67*AP67</f>
        <v>0</v>
      </c>
      <c r="L67" s="39" t="n">
        <f aca="false">G67*H67</f>
        <v>0</v>
      </c>
      <c r="M67" s="39" t="n">
        <f aca="false">L67*(1+BW67/100)</f>
        <v>0</v>
      </c>
      <c r="N67" s="39" t="n">
        <v>0</v>
      </c>
      <c r="O67" s="39" t="n">
        <f aca="false">G67*N67</f>
        <v>0</v>
      </c>
      <c r="P67" s="41" t="s">
        <v>59</v>
      </c>
      <c r="Z67" s="39" t="n">
        <f aca="false">IF(AQ67="5",BJ67,0)</f>
        <v>0</v>
      </c>
      <c r="AB67" s="39" t="n">
        <f aca="false">IF(AQ67="1",BH67,0)</f>
        <v>0</v>
      </c>
      <c r="AC67" s="39" t="n">
        <f aca="false">IF(AQ67="1",BI67,0)</f>
        <v>0</v>
      </c>
      <c r="AD67" s="39" t="n">
        <f aca="false">IF(AQ67="7",BH67,0)</f>
        <v>0</v>
      </c>
      <c r="AE67" s="39" t="n">
        <f aca="false">IF(AQ67="7",BI67,0)</f>
        <v>0</v>
      </c>
      <c r="AF67" s="39" t="n">
        <f aca="false">IF(AQ67="2",BH67,0)</f>
        <v>0</v>
      </c>
      <c r="AG67" s="39" t="n">
        <f aca="false">IF(AQ67="2",BI67,0)</f>
        <v>0</v>
      </c>
      <c r="AH67" s="39" t="n">
        <f aca="false">IF(AQ67="0",BJ67,0)</f>
        <v>0</v>
      </c>
      <c r="AI67" s="23" t="s">
        <v>180</v>
      </c>
      <c r="AJ67" s="39" t="n">
        <f aca="false">IF(AN67=0,L67,0)</f>
        <v>0</v>
      </c>
      <c r="AK67" s="39" t="n">
        <f aca="false">IF(AN67=21,L67,0)</f>
        <v>0</v>
      </c>
      <c r="AL67" s="39" t="n">
        <f aca="false">IF(AN67=21,L67,0)</f>
        <v>0</v>
      </c>
      <c r="AN67" s="39" t="n">
        <v>21</v>
      </c>
      <c r="AO67" s="39" t="n">
        <f aca="false">H67*0</f>
        <v>0</v>
      </c>
      <c r="AP67" s="39" t="n">
        <f aca="false">H67*(1-0)</f>
        <v>0</v>
      </c>
      <c r="AQ67" s="40" t="s">
        <v>72</v>
      </c>
      <c r="AV67" s="39" t="n">
        <f aca="false">AW67+AX67</f>
        <v>0</v>
      </c>
      <c r="AW67" s="39" t="n">
        <f aca="false">G67*AO67</f>
        <v>0</v>
      </c>
      <c r="AX67" s="39" t="n">
        <f aca="false">G67*AP67</f>
        <v>0</v>
      </c>
      <c r="AY67" s="40" t="s">
        <v>60</v>
      </c>
      <c r="AZ67" s="40" t="s">
        <v>185</v>
      </c>
      <c r="BA67" s="23" t="s">
        <v>186</v>
      </c>
      <c r="BC67" s="39" t="n">
        <f aca="false">AW67+AX67</f>
        <v>0</v>
      </c>
      <c r="BD67" s="39" t="n">
        <f aca="false">H67/(100-BE67)*100</f>
        <v>0</v>
      </c>
      <c r="BE67" s="39" t="n">
        <v>0</v>
      </c>
      <c r="BF67" s="39" t="n">
        <f aca="false">O67</f>
        <v>0</v>
      </c>
      <c r="BH67" s="39" t="n">
        <f aca="false">G67*AO67</f>
        <v>0</v>
      </c>
      <c r="BI67" s="39" t="n">
        <f aca="false">G67*AP67</f>
        <v>0</v>
      </c>
      <c r="BJ67" s="39" t="n">
        <f aca="false">G67*H67</f>
        <v>0</v>
      </c>
      <c r="BK67" s="39"/>
      <c r="BL67" s="39" t="n">
        <v>184</v>
      </c>
      <c r="BW67" s="39" t="str">
        <f aca="false">I67</f>
        <v>21</v>
      </c>
      <c r="BX67" s="10" t="s">
        <v>91</v>
      </c>
    </row>
    <row r="68" customFormat="false" ht="15" hidden="false" customHeight="true" outlineLevel="0" collapsed="false">
      <c r="A68" s="42" t="s">
        <v>196</v>
      </c>
      <c r="B68" s="43" t="s">
        <v>180</v>
      </c>
      <c r="C68" s="43" t="s">
        <v>147</v>
      </c>
      <c r="D68" s="44" t="s">
        <v>197</v>
      </c>
      <c r="E68" s="44"/>
      <c r="F68" s="43" t="s">
        <v>110</v>
      </c>
      <c r="G68" s="45" t="n">
        <v>2713</v>
      </c>
      <c r="H68" s="45" t="n">
        <v>0</v>
      </c>
      <c r="I68" s="46" t="s">
        <v>58</v>
      </c>
      <c r="J68" s="45" t="n">
        <f aca="false">G68*AO68</f>
        <v>0</v>
      </c>
      <c r="K68" s="45" t="n">
        <f aca="false">G68*AP68</f>
        <v>0</v>
      </c>
      <c r="L68" s="45" t="n">
        <f aca="false">G68*H68</f>
        <v>0</v>
      </c>
      <c r="M68" s="45" t="n">
        <f aca="false">L68*(1+BW68/100)</f>
        <v>0</v>
      </c>
      <c r="N68" s="45" t="n">
        <v>0.1</v>
      </c>
      <c r="O68" s="45" t="n">
        <f aca="false">G68*N68</f>
        <v>271.3</v>
      </c>
      <c r="P68" s="47"/>
      <c r="Z68" s="39" t="n">
        <f aca="false">IF(AQ68="5",BJ68,0)</f>
        <v>0</v>
      </c>
      <c r="AB68" s="39" t="n">
        <f aca="false">IF(AQ68="1",BH68,0)</f>
        <v>0</v>
      </c>
      <c r="AC68" s="39" t="n">
        <f aca="false">IF(AQ68="1",BI68,0)</f>
        <v>0</v>
      </c>
      <c r="AD68" s="39" t="n">
        <f aca="false">IF(AQ68="7",BH68,0)</f>
        <v>0</v>
      </c>
      <c r="AE68" s="39" t="n">
        <f aca="false">IF(AQ68="7",BI68,0)</f>
        <v>0</v>
      </c>
      <c r="AF68" s="39" t="n">
        <f aca="false">IF(AQ68="2",BH68,0)</f>
        <v>0</v>
      </c>
      <c r="AG68" s="39" t="n">
        <f aca="false">IF(AQ68="2",BI68,0)</f>
        <v>0</v>
      </c>
      <c r="AH68" s="39" t="n">
        <f aca="false">IF(AQ68="0",BJ68,0)</f>
        <v>0</v>
      </c>
      <c r="AI68" s="23" t="s">
        <v>180</v>
      </c>
      <c r="AJ68" s="45" t="n">
        <f aca="false">IF(AN68=0,L68,0)</f>
        <v>0</v>
      </c>
      <c r="AK68" s="45" t="n">
        <f aca="false">IF(AN68=21,L68,0)</f>
        <v>0</v>
      </c>
      <c r="AL68" s="45" t="n">
        <f aca="false">IF(AN68=21,L68,0)</f>
        <v>0</v>
      </c>
      <c r="AN68" s="39" t="n">
        <v>21</v>
      </c>
      <c r="AO68" s="39" t="n">
        <f aca="false">H68*1</f>
        <v>0</v>
      </c>
      <c r="AP68" s="39" t="n">
        <f aca="false">H68*(1-1)</f>
        <v>0</v>
      </c>
      <c r="AQ68" s="46" t="s">
        <v>54</v>
      </c>
      <c r="AV68" s="39" t="n">
        <f aca="false">AW68+AX68</f>
        <v>0</v>
      </c>
      <c r="AW68" s="39" t="n">
        <f aca="false">G68*AO68</f>
        <v>0</v>
      </c>
      <c r="AX68" s="39" t="n">
        <f aca="false">G68*AP68</f>
        <v>0</v>
      </c>
      <c r="AY68" s="40" t="s">
        <v>60</v>
      </c>
      <c r="AZ68" s="40" t="s">
        <v>185</v>
      </c>
      <c r="BA68" s="23" t="s">
        <v>186</v>
      </c>
      <c r="BC68" s="39" t="n">
        <f aca="false">AW68+AX68</f>
        <v>0</v>
      </c>
      <c r="BD68" s="39" t="n">
        <f aca="false">H68/(100-BE68)*100</f>
        <v>0</v>
      </c>
      <c r="BE68" s="39" t="n">
        <v>0</v>
      </c>
      <c r="BF68" s="39" t="n">
        <f aca="false">O68</f>
        <v>271.3</v>
      </c>
      <c r="BH68" s="45" t="n">
        <f aca="false">G68*AO68</f>
        <v>0</v>
      </c>
      <c r="BI68" s="45" t="n">
        <f aca="false">G68*AP68</f>
        <v>0</v>
      </c>
      <c r="BJ68" s="45" t="n">
        <f aca="false">G68*H68</f>
        <v>0</v>
      </c>
      <c r="BK68" s="45"/>
      <c r="BL68" s="39" t="n">
        <v>184</v>
      </c>
      <c r="BW68" s="39" t="str">
        <f aca="false">I68</f>
        <v>21</v>
      </c>
      <c r="BX68" s="44" t="s">
        <v>198</v>
      </c>
    </row>
    <row r="69" customFormat="false" ht="15" hidden="false" customHeight="true" outlineLevel="0" collapsed="false">
      <c r="A69" s="42" t="s">
        <v>199</v>
      </c>
      <c r="B69" s="43" t="s">
        <v>180</v>
      </c>
      <c r="C69" s="43" t="s">
        <v>147</v>
      </c>
      <c r="D69" s="44" t="s">
        <v>148</v>
      </c>
      <c r="E69" s="44"/>
      <c r="F69" s="43" t="s">
        <v>130</v>
      </c>
      <c r="G69" s="45" t="n">
        <v>186.48</v>
      </c>
      <c r="H69" s="45" t="n">
        <v>0</v>
      </c>
      <c r="I69" s="46" t="s">
        <v>58</v>
      </c>
      <c r="J69" s="45" t="n">
        <f aca="false">G69*AO69</f>
        <v>0</v>
      </c>
      <c r="K69" s="45" t="n">
        <f aca="false">G69*AP69</f>
        <v>0</v>
      </c>
      <c r="L69" s="45" t="n">
        <f aca="false">G69*H69</f>
        <v>0</v>
      </c>
      <c r="M69" s="45" t="n">
        <f aca="false">L69*(1+BW69/100)</f>
        <v>0</v>
      </c>
      <c r="N69" s="45" t="n">
        <v>0.1</v>
      </c>
      <c r="O69" s="45" t="n">
        <f aca="false">G69*N69</f>
        <v>18.648</v>
      </c>
      <c r="P69" s="47"/>
      <c r="Z69" s="39" t="n">
        <f aca="false">IF(AQ69="5",BJ69,0)</f>
        <v>0</v>
      </c>
      <c r="AB69" s="39" t="n">
        <f aca="false">IF(AQ69="1",BH69,0)</f>
        <v>0</v>
      </c>
      <c r="AC69" s="39" t="n">
        <f aca="false">IF(AQ69="1",BI69,0)</f>
        <v>0</v>
      </c>
      <c r="AD69" s="39" t="n">
        <f aca="false">IF(AQ69="7",BH69,0)</f>
        <v>0</v>
      </c>
      <c r="AE69" s="39" t="n">
        <f aca="false">IF(AQ69="7",BI69,0)</f>
        <v>0</v>
      </c>
      <c r="AF69" s="39" t="n">
        <f aca="false">IF(AQ69="2",BH69,0)</f>
        <v>0</v>
      </c>
      <c r="AG69" s="39" t="n">
        <f aca="false">IF(AQ69="2",BI69,0)</f>
        <v>0</v>
      </c>
      <c r="AH69" s="39" t="n">
        <f aca="false">IF(AQ69="0",BJ69,0)</f>
        <v>0</v>
      </c>
      <c r="AI69" s="23" t="s">
        <v>180</v>
      </c>
      <c r="AJ69" s="45" t="n">
        <f aca="false">IF(AN69=0,L69,0)</f>
        <v>0</v>
      </c>
      <c r="AK69" s="45" t="n">
        <f aca="false">IF(AN69=21,L69,0)</f>
        <v>0</v>
      </c>
      <c r="AL69" s="45" t="n">
        <f aca="false">IF(AN69=21,L69,0)</f>
        <v>0</v>
      </c>
      <c r="AN69" s="39" t="n">
        <v>21</v>
      </c>
      <c r="AO69" s="39" t="n">
        <f aca="false">H69*1</f>
        <v>0</v>
      </c>
      <c r="AP69" s="39" t="n">
        <f aca="false">H69*(1-1)</f>
        <v>0</v>
      </c>
      <c r="AQ69" s="46" t="s">
        <v>54</v>
      </c>
      <c r="AV69" s="39" t="n">
        <f aca="false">AW69+AX69</f>
        <v>0</v>
      </c>
      <c r="AW69" s="39" t="n">
        <f aca="false">G69*AO69</f>
        <v>0</v>
      </c>
      <c r="AX69" s="39" t="n">
        <f aca="false">G69*AP69</f>
        <v>0</v>
      </c>
      <c r="AY69" s="40" t="s">
        <v>60</v>
      </c>
      <c r="AZ69" s="40" t="s">
        <v>185</v>
      </c>
      <c r="BA69" s="23" t="s">
        <v>186</v>
      </c>
      <c r="BC69" s="39" t="n">
        <f aca="false">AW69+AX69</f>
        <v>0</v>
      </c>
      <c r="BD69" s="39" t="n">
        <f aca="false">H69/(100-BE69)*100</f>
        <v>0</v>
      </c>
      <c r="BE69" s="39" t="n">
        <v>0</v>
      </c>
      <c r="BF69" s="39" t="n">
        <f aca="false">O69</f>
        <v>18.648</v>
      </c>
      <c r="BH69" s="45" t="n">
        <f aca="false">G69*AO69</f>
        <v>0</v>
      </c>
      <c r="BI69" s="45" t="n">
        <f aca="false">G69*AP69</f>
        <v>0</v>
      </c>
      <c r="BJ69" s="45" t="n">
        <f aca="false">G69*H69</f>
        <v>0</v>
      </c>
      <c r="BK69" s="45"/>
      <c r="BL69" s="39" t="n">
        <v>184</v>
      </c>
      <c r="BW69" s="39" t="str">
        <f aca="false">I69</f>
        <v>21</v>
      </c>
      <c r="BX69" s="44" t="s">
        <v>148</v>
      </c>
    </row>
    <row r="70" customFormat="false" ht="15" hidden="false" customHeight="true" outlineLevel="0" collapsed="false">
      <c r="A70" s="33"/>
      <c r="B70" s="34" t="s">
        <v>200</v>
      </c>
      <c r="C70" s="34"/>
      <c r="D70" s="35" t="s">
        <v>201</v>
      </c>
      <c r="E70" s="35"/>
      <c r="F70" s="36" t="s">
        <v>4</v>
      </c>
      <c r="G70" s="36" t="s">
        <v>4</v>
      </c>
      <c r="H70" s="36" t="s">
        <v>4</v>
      </c>
      <c r="I70" s="36" t="s">
        <v>4</v>
      </c>
      <c r="J70" s="3" t="n">
        <f aca="false">J71</f>
        <v>0</v>
      </c>
      <c r="K70" s="3" t="n">
        <f aca="false">K71</f>
        <v>0</v>
      </c>
      <c r="L70" s="3" t="n">
        <f aca="false">L71</f>
        <v>0</v>
      </c>
      <c r="M70" s="3" t="n">
        <f aca="false">M71</f>
        <v>0</v>
      </c>
      <c r="N70" s="23"/>
      <c r="O70" s="3" t="n">
        <f aca="false">O71</f>
        <v>11.246</v>
      </c>
      <c r="P70" s="37"/>
    </row>
    <row r="71" customFormat="false" ht="15" hidden="false" customHeight="true" outlineLevel="0" collapsed="false">
      <c r="A71" s="33"/>
      <c r="B71" s="34" t="s">
        <v>200</v>
      </c>
      <c r="C71" s="34" t="s">
        <v>52</v>
      </c>
      <c r="D71" s="35" t="s">
        <v>53</v>
      </c>
      <c r="E71" s="35"/>
      <c r="F71" s="36" t="s">
        <v>4</v>
      </c>
      <c r="G71" s="36" t="s">
        <v>4</v>
      </c>
      <c r="H71" s="36" t="s">
        <v>4</v>
      </c>
      <c r="I71" s="36" t="s">
        <v>4</v>
      </c>
      <c r="J71" s="3" t="n">
        <f aca="false">SUM(J72:J77)</f>
        <v>0</v>
      </c>
      <c r="K71" s="3" t="n">
        <f aca="false">SUM(K72:K77)</f>
        <v>0</v>
      </c>
      <c r="L71" s="3" t="n">
        <f aca="false">SUM(L72:L77)</f>
        <v>0</v>
      </c>
      <c r="M71" s="3" t="n">
        <f aca="false">SUM(M72:M77)</f>
        <v>0</v>
      </c>
      <c r="N71" s="23"/>
      <c r="O71" s="3" t="n">
        <f aca="false">SUM(O72:O77)</f>
        <v>11.246</v>
      </c>
      <c r="P71" s="37"/>
      <c r="AI71" s="23" t="s">
        <v>200</v>
      </c>
      <c r="AS71" s="3" t="n">
        <f aca="false">SUM(AJ72:AJ77)</f>
        <v>0</v>
      </c>
      <c r="AT71" s="3" t="n">
        <f aca="false">SUM(AK72:AK77)</f>
        <v>0</v>
      </c>
      <c r="AU71" s="3" t="n">
        <f aca="false">SUM(AL72:AL77)</f>
        <v>0</v>
      </c>
    </row>
    <row r="72" customFormat="false" ht="15" hidden="false" customHeight="true" outlineLevel="0" collapsed="false">
      <c r="A72" s="38" t="s">
        <v>202</v>
      </c>
      <c r="B72" s="11" t="s">
        <v>200</v>
      </c>
      <c r="C72" s="11" t="s">
        <v>87</v>
      </c>
      <c r="D72" s="10" t="s">
        <v>203</v>
      </c>
      <c r="E72" s="10"/>
      <c r="F72" s="11" t="s">
        <v>140</v>
      </c>
      <c r="G72" s="39" t="n">
        <v>3</v>
      </c>
      <c r="H72" s="39" t="n">
        <v>0</v>
      </c>
      <c r="I72" s="40" t="s">
        <v>58</v>
      </c>
      <c r="J72" s="39" t="n">
        <f aca="false">G72*AO72</f>
        <v>0</v>
      </c>
      <c r="K72" s="39" t="n">
        <f aca="false">G72*AP72</f>
        <v>0</v>
      </c>
      <c r="L72" s="39" t="n">
        <f aca="false">G72*H72</f>
        <v>0</v>
      </c>
      <c r="M72" s="39" t="n">
        <f aca="false">L72*(1+BW72/100)</f>
        <v>0</v>
      </c>
      <c r="N72" s="39" t="n">
        <v>0</v>
      </c>
      <c r="O72" s="39" t="n">
        <f aca="false">G72*N72</f>
        <v>0</v>
      </c>
      <c r="P72" s="41"/>
      <c r="Z72" s="39" t="n">
        <f aca="false">IF(AQ72="5",BJ72,0)</f>
        <v>0</v>
      </c>
      <c r="AB72" s="39" t="n">
        <f aca="false">IF(AQ72="1",BH72,0)</f>
        <v>0</v>
      </c>
      <c r="AC72" s="39" t="n">
        <f aca="false">IF(AQ72="1",BI72,0)</f>
        <v>0</v>
      </c>
      <c r="AD72" s="39" t="n">
        <f aca="false">IF(AQ72="7",BH72,0)</f>
        <v>0</v>
      </c>
      <c r="AE72" s="39" t="n">
        <f aca="false">IF(AQ72="7",BI72,0)</f>
        <v>0</v>
      </c>
      <c r="AF72" s="39" t="n">
        <f aca="false">IF(AQ72="2",BH72,0)</f>
        <v>0</v>
      </c>
      <c r="AG72" s="39" t="n">
        <f aca="false">IF(AQ72="2",BI72,0)</f>
        <v>0</v>
      </c>
      <c r="AH72" s="39" t="n">
        <f aca="false">IF(AQ72="0",BJ72,0)</f>
        <v>0</v>
      </c>
      <c r="AI72" s="23" t="s">
        <v>200</v>
      </c>
      <c r="AJ72" s="39" t="n">
        <f aca="false">IF(AN72=0,L72,0)</f>
        <v>0</v>
      </c>
      <c r="AK72" s="39" t="n">
        <f aca="false">IF(AN72=21,L72,0)</f>
        <v>0</v>
      </c>
      <c r="AL72" s="39" t="n">
        <f aca="false">IF(AN72=21,L72,0)</f>
        <v>0</v>
      </c>
      <c r="AN72" s="39" t="n">
        <v>21</v>
      </c>
      <c r="AO72" s="39" t="n">
        <f aca="false">H72*0</f>
        <v>0</v>
      </c>
      <c r="AP72" s="39" t="n">
        <f aca="false">H72*(1-0)</f>
        <v>0</v>
      </c>
      <c r="AQ72" s="40" t="s">
        <v>54</v>
      </c>
      <c r="AV72" s="39" t="n">
        <f aca="false">AW72+AX72</f>
        <v>0</v>
      </c>
      <c r="AW72" s="39" t="n">
        <f aca="false">G72*AO72</f>
        <v>0</v>
      </c>
      <c r="AX72" s="39" t="n">
        <f aca="false">G72*AP72</f>
        <v>0</v>
      </c>
      <c r="AY72" s="40" t="s">
        <v>60</v>
      </c>
      <c r="AZ72" s="40" t="s">
        <v>204</v>
      </c>
      <c r="BA72" s="23" t="s">
        <v>205</v>
      </c>
      <c r="BC72" s="39" t="n">
        <f aca="false">AW72+AX72</f>
        <v>0</v>
      </c>
      <c r="BD72" s="39" t="n">
        <f aca="false">H72/(100-BE72)*100</f>
        <v>0</v>
      </c>
      <c r="BE72" s="39" t="n">
        <v>0</v>
      </c>
      <c r="BF72" s="39" t="n">
        <f aca="false">O72</f>
        <v>0</v>
      </c>
      <c r="BH72" s="39" t="n">
        <f aca="false">G72*AO72</f>
        <v>0</v>
      </c>
      <c r="BI72" s="39" t="n">
        <f aca="false">G72*AP72</f>
        <v>0</v>
      </c>
      <c r="BJ72" s="39" t="n">
        <f aca="false">G72*H72</f>
        <v>0</v>
      </c>
      <c r="BK72" s="39"/>
      <c r="BL72" s="39" t="n">
        <v>184</v>
      </c>
      <c r="BW72" s="39" t="str">
        <f aca="false">I72</f>
        <v>21</v>
      </c>
      <c r="BX72" s="10" t="s">
        <v>203</v>
      </c>
    </row>
    <row r="73" customFormat="false" ht="15" hidden="false" customHeight="true" outlineLevel="0" collapsed="false">
      <c r="A73" s="38" t="s">
        <v>206</v>
      </c>
      <c r="B73" s="11" t="s">
        <v>200</v>
      </c>
      <c r="C73" s="11" t="s">
        <v>87</v>
      </c>
      <c r="D73" s="10" t="s">
        <v>207</v>
      </c>
      <c r="E73" s="10"/>
      <c r="F73" s="11" t="s">
        <v>140</v>
      </c>
      <c r="G73" s="39" t="n">
        <v>1</v>
      </c>
      <c r="H73" s="39" t="n">
        <v>0</v>
      </c>
      <c r="I73" s="40" t="s">
        <v>58</v>
      </c>
      <c r="J73" s="39" t="n">
        <f aca="false">G73*AO73</f>
        <v>0</v>
      </c>
      <c r="K73" s="39" t="n">
        <f aca="false">G73*AP73</f>
        <v>0</v>
      </c>
      <c r="L73" s="39" t="n">
        <f aca="false">G73*H73</f>
        <v>0</v>
      </c>
      <c r="M73" s="39" t="n">
        <f aca="false">L73*(1+BW73/100)</f>
        <v>0</v>
      </c>
      <c r="N73" s="39" t="n">
        <v>0</v>
      </c>
      <c r="O73" s="39" t="n">
        <f aca="false">G73*N73</f>
        <v>0</v>
      </c>
      <c r="P73" s="41"/>
      <c r="Z73" s="39" t="n">
        <f aca="false">IF(AQ73="5",BJ73,0)</f>
        <v>0</v>
      </c>
      <c r="AB73" s="39" t="n">
        <f aca="false">IF(AQ73="1",BH73,0)</f>
        <v>0</v>
      </c>
      <c r="AC73" s="39" t="n">
        <f aca="false">IF(AQ73="1",BI73,0)</f>
        <v>0</v>
      </c>
      <c r="AD73" s="39" t="n">
        <f aca="false">IF(AQ73="7",BH73,0)</f>
        <v>0</v>
      </c>
      <c r="AE73" s="39" t="n">
        <f aca="false">IF(AQ73="7",BI73,0)</f>
        <v>0</v>
      </c>
      <c r="AF73" s="39" t="n">
        <f aca="false">IF(AQ73="2",BH73,0)</f>
        <v>0</v>
      </c>
      <c r="AG73" s="39" t="n">
        <f aca="false">IF(AQ73="2",BI73,0)</f>
        <v>0</v>
      </c>
      <c r="AH73" s="39" t="n">
        <f aca="false">IF(AQ73="0",BJ73,0)</f>
        <v>0</v>
      </c>
      <c r="AI73" s="23" t="s">
        <v>200</v>
      </c>
      <c r="AJ73" s="39" t="n">
        <f aca="false">IF(AN73=0,L73,0)</f>
        <v>0</v>
      </c>
      <c r="AK73" s="39" t="n">
        <f aca="false">IF(AN73=21,L73,0)</f>
        <v>0</v>
      </c>
      <c r="AL73" s="39" t="n">
        <f aca="false">IF(AN73=21,L73,0)</f>
        <v>0</v>
      </c>
      <c r="AN73" s="39" t="n">
        <v>21</v>
      </c>
      <c r="AO73" s="39" t="n">
        <f aca="false">H73*0</f>
        <v>0</v>
      </c>
      <c r="AP73" s="39" t="n">
        <f aca="false">H73*(1-0)</f>
        <v>0</v>
      </c>
      <c r="AQ73" s="40" t="s">
        <v>54</v>
      </c>
      <c r="AV73" s="39" t="n">
        <f aca="false">AW73+AX73</f>
        <v>0</v>
      </c>
      <c r="AW73" s="39" t="n">
        <f aca="false">G73*AO73</f>
        <v>0</v>
      </c>
      <c r="AX73" s="39" t="n">
        <f aca="false">G73*AP73</f>
        <v>0</v>
      </c>
      <c r="AY73" s="40" t="s">
        <v>60</v>
      </c>
      <c r="AZ73" s="40" t="s">
        <v>204</v>
      </c>
      <c r="BA73" s="23" t="s">
        <v>205</v>
      </c>
      <c r="BC73" s="39" t="n">
        <f aca="false">AW73+AX73</f>
        <v>0</v>
      </c>
      <c r="BD73" s="39" t="n">
        <f aca="false">H73/(100-BE73)*100</f>
        <v>0</v>
      </c>
      <c r="BE73" s="39" t="n">
        <v>0</v>
      </c>
      <c r="BF73" s="39" t="n">
        <f aca="false">O73</f>
        <v>0</v>
      </c>
      <c r="BH73" s="39" t="n">
        <f aca="false">G73*AO73</f>
        <v>0</v>
      </c>
      <c r="BI73" s="39" t="n">
        <f aca="false">G73*AP73</f>
        <v>0</v>
      </c>
      <c r="BJ73" s="39" t="n">
        <f aca="false">G73*H73</f>
        <v>0</v>
      </c>
      <c r="BK73" s="39"/>
      <c r="BL73" s="39" t="n">
        <v>184</v>
      </c>
      <c r="BW73" s="39" t="str">
        <f aca="false">I73</f>
        <v>21</v>
      </c>
      <c r="BX73" s="10" t="s">
        <v>207</v>
      </c>
    </row>
    <row r="74" customFormat="false" ht="15" hidden="false" customHeight="true" outlineLevel="0" collapsed="false">
      <c r="A74" s="38" t="s">
        <v>208</v>
      </c>
      <c r="B74" s="11" t="s">
        <v>200</v>
      </c>
      <c r="C74" s="11" t="s">
        <v>87</v>
      </c>
      <c r="D74" s="10" t="s">
        <v>209</v>
      </c>
      <c r="E74" s="10"/>
      <c r="F74" s="11" t="s">
        <v>140</v>
      </c>
      <c r="G74" s="39" t="n">
        <v>3</v>
      </c>
      <c r="H74" s="39" t="n">
        <v>0</v>
      </c>
      <c r="I74" s="40" t="s">
        <v>58</v>
      </c>
      <c r="J74" s="39" t="n">
        <f aca="false">G74*AO74</f>
        <v>0</v>
      </c>
      <c r="K74" s="39" t="n">
        <f aca="false">G74*AP74</f>
        <v>0</v>
      </c>
      <c r="L74" s="39" t="n">
        <f aca="false">G74*H74</f>
        <v>0</v>
      </c>
      <c r="M74" s="39" t="n">
        <f aca="false">L74*(1+BW74/100)</f>
        <v>0</v>
      </c>
      <c r="N74" s="39" t="n">
        <v>0</v>
      </c>
      <c r="O74" s="39" t="n">
        <f aca="false">G74*N74</f>
        <v>0</v>
      </c>
      <c r="P74" s="41"/>
      <c r="Z74" s="39" t="n">
        <f aca="false">IF(AQ74="5",BJ74,0)</f>
        <v>0</v>
      </c>
      <c r="AB74" s="39" t="n">
        <f aca="false">IF(AQ74="1",BH74,0)</f>
        <v>0</v>
      </c>
      <c r="AC74" s="39" t="n">
        <f aca="false">IF(AQ74="1",BI74,0)</f>
        <v>0</v>
      </c>
      <c r="AD74" s="39" t="n">
        <f aca="false">IF(AQ74="7",BH74,0)</f>
        <v>0</v>
      </c>
      <c r="AE74" s="39" t="n">
        <f aca="false">IF(AQ74="7",BI74,0)</f>
        <v>0</v>
      </c>
      <c r="AF74" s="39" t="n">
        <f aca="false">IF(AQ74="2",BH74,0)</f>
        <v>0</v>
      </c>
      <c r="AG74" s="39" t="n">
        <f aca="false">IF(AQ74="2",BI74,0)</f>
        <v>0</v>
      </c>
      <c r="AH74" s="39" t="n">
        <f aca="false">IF(AQ74="0",BJ74,0)</f>
        <v>0</v>
      </c>
      <c r="AI74" s="23" t="s">
        <v>200</v>
      </c>
      <c r="AJ74" s="39" t="n">
        <f aca="false">IF(AN74=0,L74,0)</f>
        <v>0</v>
      </c>
      <c r="AK74" s="39" t="n">
        <f aca="false">IF(AN74=21,L74,0)</f>
        <v>0</v>
      </c>
      <c r="AL74" s="39" t="n">
        <f aca="false">IF(AN74=21,L74,0)</f>
        <v>0</v>
      </c>
      <c r="AN74" s="39" t="n">
        <v>21</v>
      </c>
      <c r="AO74" s="39" t="n">
        <f aca="false">H74*0</f>
        <v>0</v>
      </c>
      <c r="AP74" s="39" t="n">
        <f aca="false">H74*(1-0)</f>
        <v>0</v>
      </c>
      <c r="AQ74" s="40" t="s">
        <v>54</v>
      </c>
      <c r="AV74" s="39" t="n">
        <f aca="false">AW74+AX74</f>
        <v>0</v>
      </c>
      <c r="AW74" s="39" t="n">
        <f aca="false">G74*AO74</f>
        <v>0</v>
      </c>
      <c r="AX74" s="39" t="n">
        <f aca="false">G74*AP74</f>
        <v>0</v>
      </c>
      <c r="AY74" s="40" t="s">
        <v>60</v>
      </c>
      <c r="AZ74" s="40" t="s">
        <v>204</v>
      </c>
      <c r="BA74" s="23" t="s">
        <v>205</v>
      </c>
      <c r="BC74" s="39" t="n">
        <f aca="false">AW74+AX74</f>
        <v>0</v>
      </c>
      <c r="BD74" s="39" t="n">
        <f aca="false">H74/(100-BE74)*100</f>
        <v>0</v>
      </c>
      <c r="BE74" s="39" t="n">
        <v>0</v>
      </c>
      <c r="BF74" s="39" t="n">
        <f aca="false">O74</f>
        <v>0</v>
      </c>
      <c r="BH74" s="39" t="n">
        <f aca="false">G74*AO74</f>
        <v>0</v>
      </c>
      <c r="BI74" s="39" t="n">
        <f aca="false">G74*AP74</f>
        <v>0</v>
      </c>
      <c r="BJ74" s="39" t="n">
        <f aca="false">G74*H74</f>
        <v>0</v>
      </c>
      <c r="BK74" s="39"/>
      <c r="BL74" s="39" t="n">
        <v>184</v>
      </c>
      <c r="BW74" s="39" t="str">
        <f aca="false">I74</f>
        <v>21</v>
      </c>
      <c r="BX74" s="10" t="s">
        <v>209</v>
      </c>
    </row>
    <row r="75" customFormat="false" ht="15" hidden="false" customHeight="true" outlineLevel="0" collapsed="false">
      <c r="A75" s="38" t="s">
        <v>210</v>
      </c>
      <c r="B75" s="11" t="s">
        <v>200</v>
      </c>
      <c r="C75" s="11" t="s">
        <v>125</v>
      </c>
      <c r="D75" s="10" t="s">
        <v>211</v>
      </c>
      <c r="E75" s="10"/>
      <c r="F75" s="11" t="s">
        <v>57</v>
      </c>
      <c r="G75" s="39" t="n">
        <v>779</v>
      </c>
      <c r="H75" s="39" t="n">
        <v>0</v>
      </c>
      <c r="I75" s="40" t="s">
        <v>58</v>
      </c>
      <c r="J75" s="39" t="n">
        <f aca="false">G75*AO75</f>
        <v>0</v>
      </c>
      <c r="K75" s="39" t="n">
        <f aca="false">G75*AP75</f>
        <v>0</v>
      </c>
      <c r="L75" s="39" t="n">
        <f aca="false">G75*H75</f>
        <v>0</v>
      </c>
      <c r="M75" s="39" t="n">
        <f aca="false">L75*(1+BW75/100)</f>
        <v>0</v>
      </c>
      <c r="N75" s="39" t="n">
        <v>0</v>
      </c>
      <c r="O75" s="39" t="n">
        <f aca="false">G75*N75</f>
        <v>0</v>
      </c>
      <c r="P75" s="41" t="s">
        <v>59</v>
      </c>
      <c r="Z75" s="39" t="n">
        <f aca="false">IF(AQ75="5",BJ75,0)</f>
        <v>0</v>
      </c>
      <c r="AB75" s="39" t="n">
        <f aca="false">IF(AQ75="1",BH75,0)</f>
        <v>0</v>
      </c>
      <c r="AC75" s="39" t="n">
        <f aca="false">IF(AQ75="1",BI75,0)</f>
        <v>0</v>
      </c>
      <c r="AD75" s="39" t="n">
        <f aca="false">IF(AQ75="7",BH75,0)</f>
        <v>0</v>
      </c>
      <c r="AE75" s="39" t="n">
        <f aca="false">IF(AQ75="7",BI75,0)</f>
        <v>0</v>
      </c>
      <c r="AF75" s="39" t="n">
        <f aca="false">IF(AQ75="2",BH75,0)</f>
        <v>0</v>
      </c>
      <c r="AG75" s="39" t="n">
        <f aca="false">IF(AQ75="2",BI75,0)</f>
        <v>0</v>
      </c>
      <c r="AH75" s="39" t="n">
        <f aca="false">IF(AQ75="0",BJ75,0)</f>
        <v>0</v>
      </c>
      <c r="AI75" s="23" t="s">
        <v>200</v>
      </c>
      <c r="AJ75" s="39" t="n">
        <f aca="false">IF(AN75=0,L75,0)</f>
        <v>0</v>
      </c>
      <c r="AK75" s="39" t="n">
        <f aca="false">IF(AN75=21,L75,0)</f>
        <v>0</v>
      </c>
      <c r="AL75" s="39" t="n">
        <f aca="false">IF(AN75=21,L75,0)</f>
        <v>0</v>
      </c>
      <c r="AN75" s="39" t="n">
        <v>21</v>
      </c>
      <c r="AO75" s="39" t="n">
        <f aca="false">H75*0</f>
        <v>0</v>
      </c>
      <c r="AP75" s="39" t="n">
        <f aca="false">H75*(1-0)</f>
        <v>0</v>
      </c>
      <c r="AQ75" s="40" t="s">
        <v>54</v>
      </c>
      <c r="AV75" s="39" t="n">
        <f aca="false">AW75+AX75</f>
        <v>0</v>
      </c>
      <c r="AW75" s="39" t="n">
        <f aca="false">G75*AO75</f>
        <v>0</v>
      </c>
      <c r="AX75" s="39" t="n">
        <f aca="false">G75*AP75</f>
        <v>0</v>
      </c>
      <c r="AY75" s="40" t="s">
        <v>60</v>
      </c>
      <c r="AZ75" s="40" t="s">
        <v>204</v>
      </c>
      <c r="BA75" s="23" t="s">
        <v>205</v>
      </c>
      <c r="BC75" s="39" t="n">
        <f aca="false">AW75+AX75</f>
        <v>0</v>
      </c>
      <c r="BD75" s="39" t="n">
        <f aca="false">H75/(100-BE75)*100</f>
        <v>0</v>
      </c>
      <c r="BE75" s="39" t="n">
        <v>0</v>
      </c>
      <c r="BF75" s="39" t="n">
        <f aca="false">O75</f>
        <v>0</v>
      </c>
      <c r="BH75" s="39" t="n">
        <f aca="false">G75*AO75</f>
        <v>0</v>
      </c>
      <c r="BI75" s="39" t="n">
        <f aca="false">G75*AP75</f>
        <v>0</v>
      </c>
      <c r="BJ75" s="39" t="n">
        <f aca="false">G75*H75</f>
        <v>0</v>
      </c>
      <c r="BK75" s="39"/>
      <c r="BL75" s="39" t="n">
        <v>184</v>
      </c>
      <c r="BW75" s="39" t="str">
        <f aca="false">I75</f>
        <v>21</v>
      </c>
      <c r="BX75" s="10" t="s">
        <v>211</v>
      </c>
    </row>
    <row r="76" customFormat="false" ht="15" hidden="false" customHeight="true" outlineLevel="0" collapsed="false">
      <c r="A76" s="38" t="s">
        <v>212</v>
      </c>
      <c r="B76" s="11" t="s">
        <v>200</v>
      </c>
      <c r="C76" s="11" t="s">
        <v>125</v>
      </c>
      <c r="D76" s="10" t="s">
        <v>213</v>
      </c>
      <c r="E76" s="10"/>
      <c r="F76" s="11" t="s">
        <v>214</v>
      </c>
      <c r="G76" s="39" t="n">
        <v>94</v>
      </c>
      <c r="H76" s="39" t="n">
        <v>0</v>
      </c>
      <c r="I76" s="40" t="s">
        <v>58</v>
      </c>
      <c r="J76" s="39" t="n">
        <f aca="false">G76*AO76</f>
        <v>0</v>
      </c>
      <c r="K76" s="39" t="n">
        <f aca="false">G76*AP76</f>
        <v>0</v>
      </c>
      <c r="L76" s="39" t="n">
        <f aca="false">G76*H76</f>
        <v>0</v>
      </c>
      <c r="M76" s="39" t="n">
        <f aca="false">L76*(1+BW76/100)</f>
        <v>0</v>
      </c>
      <c r="N76" s="39" t="n">
        <v>0</v>
      </c>
      <c r="O76" s="39" t="n">
        <f aca="false">G76*N76</f>
        <v>0</v>
      </c>
      <c r="P76" s="41" t="s">
        <v>59</v>
      </c>
      <c r="Z76" s="39" t="n">
        <f aca="false">IF(AQ76="5",BJ76,0)</f>
        <v>0</v>
      </c>
      <c r="AB76" s="39" t="n">
        <f aca="false">IF(AQ76="1",BH76,0)</f>
        <v>0</v>
      </c>
      <c r="AC76" s="39" t="n">
        <f aca="false">IF(AQ76="1",BI76,0)</f>
        <v>0</v>
      </c>
      <c r="AD76" s="39" t="n">
        <f aca="false">IF(AQ76="7",BH76,0)</f>
        <v>0</v>
      </c>
      <c r="AE76" s="39" t="n">
        <f aca="false">IF(AQ76="7",BI76,0)</f>
        <v>0</v>
      </c>
      <c r="AF76" s="39" t="n">
        <f aca="false">IF(AQ76="2",BH76,0)</f>
        <v>0</v>
      </c>
      <c r="AG76" s="39" t="n">
        <f aca="false">IF(AQ76="2",BI76,0)</f>
        <v>0</v>
      </c>
      <c r="AH76" s="39" t="n">
        <f aca="false">IF(AQ76="0",BJ76,0)</f>
        <v>0</v>
      </c>
      <c r="AI76" s="23" t="s">
        <v>200</v>
      </c>
      <c r="AJ76" s="39" t="n">
        <f aca="false">IF(AN76=0,L76,0)</f>
        <v>0</v>
      </c>
      <c r="AK76" s="39" t="n">
        <f aca="false">IF(AN76=21,L76,0)</f>
        <v>0</v>
      </c>
      <c r="AL76" s="39" t="n">
        <f aca="false">IF(AN76=21,L76,0)</f>
        <v>0</v>
      </c>
      <c r="AN76" s="39" t="n">
        <v>21</v>
      </c>
      <c r="AO76" s="39" t="n">
        <f aca="false">H76*0</f>
        <v>0</v>
      </c>
      <c r="AP76" s="39" t="n">
        <f aca="false">H76*(1-0)</f>
        <v>0</v>
      </c>
      <c r="AQ76" s="40" t="s">
        <v>54</v>
      </c>
      <c r="AV76" s="39" t="n">
        <f aca="false">AW76+AX76</f>
        <v>0</v>
      </c>
      <c r="AW76" s="39" t="n">
        <f aca="false">G76*AO76</f>
        <v>0</v>
      </c>
      <c r="AX76" s="39" t="n">
        <f aca="false">G76*AP76</f>
        <v>0</v>
      </c>
      <c r="AY76" s="40" t="s">
        <v>60</v>
      </c>
      <c r="AZ76" s="40" t="s">
        <v>204</v>
      </c>
      <c r="BA76" s="23" t="s">
        <v>205</v>
      </c>
      <c r="BC76" s="39" t="n">
        <f aca="false">AW76+AX76</f>
        <v>0</v>
      </c>
      <c r="BD76" s="39" t="n">
        <f aca="false">H76/(100-BE76)*100</f>
        <v>0</v>
      </c>
      <c r="BE76" s="39" t="n">
        <v>0</v>
      </c>
      <c r="BF76" s="39" t="n">
        <f aca="false">O76</f>
        <v>0</v>
      </c>
      <c r="BH76" s="39" t="n">
        <f aca="false">G76*AO76</f>
        <v>0</v>
      </c>
      <c r="BI76" s="39" t="n">
        <f aca="false">G76*AP76</f>
        <v>0</v>
      </c>
      <c r="BJ76" s="39" t="n">
        <f aca="false">G76*H76</f>
        <v>0</v>
      </c>
      <c r="BK76" s="39"/>
      <c r="BL76" s="39" t="n">
        <v>184</v>
      </c>
      <c r="BW76" s="39" t="str">
        <f aca="false">I76</f>
        <v>21</v>
      </c>
      <c r="BX76" s="10" t="s">
        <v>213</v>
      </c>
    </row>
    <row r="77" customFormat="false" ht="15" hidden="false" customHeight="true" outlineLevel="0" collapsed="false">
      <c r="A77" s="42" t="s">
        <v>215</v>
      </c>
      <c r="B77" s="43" t="s">
        <v>200</v>
      </c>
      <c r="C77" s="43" t="s">
        <v>147</v>
      </c>
      <c r="D77" s="44" t="s">
        <v>216</v>
      </c>
      <c r="E77" s="44"/>
      <c r="F77" s="43" t="s">
        <v>130</v>
      </c>
      <c r="G77" s="45" t="n">
        <v>112.46</v>
      </c>
      <c r="H77" s="45" t="n">
        <v>0</v>
      </c>
      <c r="I77" s="46" t="s">
        <v>58</v>
      </c>
      <c r="J77" s="45" t="n">
        <f aca="false">G77*AO77</f>
        <v>0</v>
      </c>
      <c r="K77" s="45" t="n">
        <f aca="false">G77*AP77</f>
        <v>0</v>
      </c>
      <c r="L77" s="45" t="n">
        <f aca="false">G77*H77</f>
        <v>0</v>
      </c>
      <c r="M77" s="45" t="n">
        <f aca="false">L77*(1+BW77/100)</f>
        <v>0</v>
      </c>
      <c r="N77" s="45" t="n">
        <v>0.1</v>
      </c>
      <c r="O77" s="45" t="n">
        <f aca="false">G77*N77</f>
        <v>11.246</v>
      </c>
      <c r="P77" s="47"/>
      <c r="Z77" s="39" t="n">
        <f aca="false">IF(AQ77="5",BJ77,0)</f>
        <v>0</v>
      </c>
      <c r="AB77" s="39" t="n">
        <f aca="false">IF(AQ77="1",BH77,0)</f>
        <v>0</v>
      </c>
      <c r="AC77" s="39" t="n">
        <f aca="false">IF(AQ77="1",BI77,0)</f>
        <v>0</v>
      </c>
      <c r="AD77" s="39" t="n">
        <f aca="false">IF(AQ77="7",BH77,0)</f>
        <v>0</v>
      </c>
      <c r="AE77" s="39" t="n">
        <f aca="false">IF(AQ77="7",BI77,0)</f>
        <v>0</v>
      </c>
      <c r="AF77" s="39" t="n">
        <f aca="false">IF(AQ77="2",BH77,0)</f>
        <v>0</v>
      </c>
      <c r="AG77" s="39" t="n">
        <f aca="false">IF(AQ77="2",BI77,0)</f>
        <v>0</v>
      </c>
      <c r="AH77" s="39" t="n">
        <f aca="false">IF(AQ77="0",BJ77,0)</f>
        <v>0</v>
      </c>
      <c r="AI77" s="23" t="s">
        <v>200</v>
      </c>
      <c r="AJ77" s="45" t="n">
        <f aca="false">IF(AN77=0,L77,0)</f>
        <v>0</v>
      </c>
      <c r="AK77" s="45" t="n">
        <f aca="false">IF(AN77=21,L77,0)</f>
        <v>0</v>
      </c>
      <c r="AL77" s="45" t="n">
        <f aca="false">IF(AN77=21,L77,0)</f>
        <v>0</v>
      </c>
      <c r="AN77" s="39" t="n">
        <v>21</v>
      </c>
      <c r="AO77" s="39" t="n">
        <f aca="false">H77*1</f>
        <v>0</v>
      </c>
      <c r="AP77" s="39" t="n">
        <f aca="false">H77*(1-1)</f>
        <v>0</v>
      </c>
      <c r="AQ77" s="46" t="s">
        <v>54</v>
      </c>
      <c r="AV77" s="39" t="n">
        <f aca="false">AW77+AX77</f>
        <v>0</v>
      </c>
      <c r="AW77" s="39" t="n">
        <f aca="false">G77*AO77</f>
        <v>0</v>
      </c>
      <c r="AX77" s="39" t="n">
        <f aca="false">G77*AP77</f>
        <v>0</v>
      </c>
      <c r="AY77" s="40" t="s">
        <v>60</v>
      </c>
      <c r="AZ77" s="40" t="s">
        <v>204</v>
      </c>
      <c r="BA77" s="23" t="s">
        <v>205</v>
      </c>
      <c r="BC77" s="39" t="n">
        <f aca="false">AW77+AX77</f>
        <v>0</v>
      </c>
      <c r="BD77" s="39" t="n">
        <f aca="false">H77/(100-BE77)*100</f>
        <v>0</v>
      </c>
      <c r="BE77" s="39" t="n">
        <v>0</v>
      </c>
      <c r="BF77" s="39" t="n">
        <f aca="false">O77</f>
        <v>11.246</v>
      </c>
      <c r="BH77" s="45" t="n">
        <f aca="false">G77*AO77</f>
        <v>0</v>
      </c>
      <c r="BI77" s="45" t="n">
        <f aca="false">G77*AP77</f>
        <v>0</v>
      </c>
      <c r="BJ77" s="45" t="n">
        <f aca="false">G77*H77</f>
        <v>0</v>
      </c>
      <c r="BK77" s="45"/>
      <c r="BL77" s="39" t="n">
        <v>184</v>
      </c>
      <c r="BW77" s="39" t="str">
        <f aca="false">I77</f>
        <v>21</v>
      </c>
      <c r="BX77" s="44" t="s">
        <v>216</v>
      </c>
    </row>
    <row r="78" customFormat="false" ht="15" hidden="false" customHeight="true" outlineLevel="0" collapsed="false">
      <c r="A78" s="33"/>
      <c r="B78" s="34" t="s">
        <v>217</v>
      </c>
      <c r="C78" s="34"/>
      <c r="D78" s="35" t="s">
        <v>218</v>
      </c>
      <c r="E78" s="35"/>
      <c r="F78" s="36" t="s">
        <v>4</v>
      </c>
      <c r="G78" s="36" t="s">
        <v>4</v>
      </c>
      <c r="H78" s="36" t="s">
        <v>4</v>
      </c>
      <c r="I78" s="36" t="s">
        <v>4</v>
      </c>
      <c r="J78" s="3" t="n">
        <f aca="false">J79</f>
        <v>0</v>
      </c>
      <c r="K78" s="3" t="n">
        <f aca="false">K79</f>
        <v>0</v>
      </c>
      <c r="L78" s="3" t="n">
        <f aca="false">L79</f>
        <v>0</v>
      </c>
      <c r="M78" s="3" t="n">
        <f aca="false">M79</f>
        <v>0</v>
      </c>
      <c r="N78" s="23"/>
      <c r="O78" s="3" t="n">
        <f aca="false">O79</f>
        <v>1.43254</v>
      </c>
      <c r="P78" s="37"/>
    </row>
    <row r="79" customFormat="false" ht="15" hidden="false" customHeight="true" outlineLevel="0" collapsed="false">
      <c r="A79" s="33"/>
      <c r="B79" s="34" t="s">
        <v>217</v>
      </c>
      <c r="C79" s="34" t="s">
        <v>52</v>
      </c>
      <c r="D79" s="35" t="s">
        <v>53</v>
      </c>
      <c r="E79" s="35"/>
      <c r="F79" s="36" t="s">
        <v>4</v>
      </c>
      <c r="G79" s="36" t="s">
        <v>4</v>
      </c>
      <c r="H79" s="36" t="s">
        <v>4</v>
      </c>
      <c r="I79" s="36" t="s">
        <v>4</v>
      </c>
      <c r="J79" s="3" t="n">
        <f aca="false">SUM(J80:J93)</f>
        <v>0</v>
      </c>
      <c r="K79" s="3" t="n">
        <f aca="false">SUM(K80:K93)</f>
        <v>0</v>
      </c>
      <c r="L79" s="3" t="n">
        <f aca="false">SUM(L80:L93)</f>
        <v>0</v>
      </c>
      <c r="M79" s="3" t="n">
        <f aca="false">SUM(M80:M93)</f>
        <v>0</v>
      </c>
      <c r="N79" s="23"/>
      <c r="O79" s="3" t="n">
        <f aca="false">SUM(O80:O93)</f>
        <v>1.43254</v>
      </c>
      <c r="P79" s="37"/>
      <c r="AI79" s="23" t="s">
        <v>217</v>
      </c>
      <c r="AS79" s="3" t="n">
        <f aca="false">SUM(AJ80:AJ93)</f>
        <v>0</v>
      </c>
      <c r="AT79" s="3" t="n">
        <f aca="false">SUM(AK80:AK93)</f>
        <v>0</v>
      </c>
      <c r="AU79" s="3" t="n">
        <f aca="false">SUM(AL80:AL93)</f>
        <v>0</v>
      </c>
    </row>
    <row r="80" customFormat="false" ht="15" hidden="false" customHeight="true" outlineLevel="0" collapsed="false">
      <c r="A80" s="38" t="s">
        <v>219</v>
      </c>
      <c r="B80" s="11" t="s">
        <v>217</v>
      </c>
      <c r="C80" s="11" t="s">
        <v>220</v>
      </c>
      <c r="D80" s="10" t="s">
        <v>221</v>
      </c>
      <c r="E80" s="10"/>
      <c r="F80" s="11" t="s">
        <v>57</v>
      </c>
      <c r="G80" s="39" t="n">
        <v>7194</v>
      </c>
      <c r="H80" s="39" t="n">
        <v>0</v>
      </c>
      <c r="I80" s="40" t="s">
        <v>58</v>
      </c>
      <c r="J80" s="39" t="n">
        <f aca="false">G80*AO80</f>
        <v>0</v>
      </c>
      <c r="K80" s="39" t="n">
        <f aca="false">G80*AP80</f>
        <v>0</v>
      </c>
      <c r="L80" s="39" t="n">
        <f aca="false">G80*H80</f>
        <v>0</v>
      </c>
      <c r="M80" s="39" t="n">
        <f aca="false">L80*(1+BW80/100)</f>
        <v>0</v>
      </c>
      <c r="N80" s="39" t="n">
        <v>0</v>
      </c>
      <c r="O80" s="39" t="n">
        <f aca="false">G80*N80</f>
        <v>0</v>
      </c>
      <c r="P80" s="41" t="s">
        <v>59</v>
      </c>
      <c r="Z80" s="39" t="n">
        <f aca="false">IF(AQ80="5",BJ80,0)</f>
        <v>0</v>
      </c>
      <c r="AB80" s="39" t="n">
        <f aca="false">IF(AQ80="1",BH80,0)</f>
        <v>0</v>
      </c>
      <c r="AC80" s="39" t="n">
        <f aca="false">IF(AQ80="1",BI80,0)</f>
        <v>0</v>
      </c>
      <c r="AD80" s="39" t="n">
        <f aca="false">IF(AQ80="7",BH80,0)</f>
        <v>0</v>
      </c>
      <c r="AE80" s="39" t="n">
        <f aca="false">IF(AQ80="7",BI80,0)</f>
        <v>0</v>
      </c>
      <c r="AF80" s="39" t="n">
        <f aca="false">IF(AQ80="2",BH80,0)</f>
        <v>0</v>
      </c>
      <c r="AG80" s="39" t="n">
        <f aca="false">IF(AQ80="2",BI80,0)</f>
        <v>0</v>
      </c>
      <c r="AH80" s="39" t="n">
        <f aca="false">IF(AQ80="0",BJ80,0)</f>
        <v>0</v>
      </c>
      <c r="AI80" s="23" t="s">
        <v>217</v>
      </c>
      <c r="AJ80" s="39" t="n">
        <f aca="false">IF(AN80=0,L80,0)</f>
        <v>0</v>
      </c>
      <c r="AK80" s="39" t="n">
        <f aca="false">IF(AN80=21,L80,0)</f>
        <v>0</v>
      </c>
      <c r="AL80" s="39" t="n">
        <f aca="false">IF(AN80=21,L80,0)</f>
        <v>0</v>
      </c>
      <c r="AN80" s="39" t="n">
        <v>21</v>
      </c>
      <c r="AO80" s="39" t="n">
        <f aca="false">H80*0.013571429</f>
        <v>0</v>
      </c>
      <c r="AP80" s="39" t="n">
        <f aca="false">H80*(1-0.013571429)</f>
        <v>0</v>
      </c>
      <c r="AQ80" s="40" t="s">
        <v>54</v>
      </c>
      <c r="AV80" s="39" t="n">
        <f aca="false">AW80+AX80</f>
        <v>0</v>
      </c>
      <c r="AW80" s="39" t="n">
        <f aca="false">G80*AO80</f>
        <v>0</v>
      </c>
      <c r="AX80" s="39" t="n">
        <f aca="false">G80*AP80</f>
        <v>0</v>
      </c>
      <c r="AY80" s="40" t="s">
        <v>60</v>
      </c>
      <c r="AZ80" s="40" t="s">
        <v>222</v>
      </c>
      <c r="BA80" s="23" t="s">
        <v>223</v>
      </c>
      <c r="BC80" s="39" t="n">
        <f aca="false">AW80+AX80</f>
        <v>0</v>
      </c>
      <c r="BD80" s="39" t="n">
        <f aca="false">H80/(100-BE80)*100</f>
        <v>0</v>
      </c>
      <c r="BE80" s="39" t="n">
        <v>0</v>
      </c>
      <c r="BF80" s="39" t="n">
        <f aca="false">O80</f>
        <v>0</v>
      </c>
      <c r="BH80" s="39" t="n">
        <f aca="false">G80*AO80</f>
        <v>0</v>
      </c>
      <c r="BI80" s="39" t="n">
        <f aca="false">G80*AP80</f>
        <v>0</v>
      </c>
      <c r="BJ80" s="39" t="n">
        <f aca="false">G80*H80</f>
        <v>0</v>
      </c>
      <c r="BK80" s="39"/>
      <c r="BL80" s="39" t="n">
        <v>184</v>
      </c>
      <c r="BW80" s="39" t="str">
        <f aca="false">I80</f>
        <v>21</v>
      </c>
      <c r="BX80" s="10" t="s">
        <v>221</v>
      </c>
    </row>
    <row r="81" customFormat="false" ht="15" hidden="false" customHeight="true" outlineLevel="0" collapsed="false">
      <c r="A81" s="38" t="s">
        <v>224</v>
      </c>
      <c r="B81" s="11" t="s">
        <v>217</v>
      </c>
      <c r="C81" s="11" t="s">
        <v>225</v>
      </c>
      <c r="D81" s="10" t="s">
        <v>226</v>
      </c>
      <c r="E81" s="10"/>
      <c r="F81" s="11" t="s">
        <v>227</v>
      </c>
      <c r="G81" s="39" t="n">
        <v>35.97</v>
      </c>
      <c r="H81" s="39" t="n">
        <v>0</v>
      </c>
      <c r="I81" s="40" t="s">
        <v>58</v>
      </c>
      <c r="J81" s="39" t="n">
        <f aca="false">G81*AO81</f>
        <v>0</v>
      </c>
      <c r="K81" s="39" t="n">
        <f aca="false">G81*AP81</f>
        <v>0</v>
      </c>
      <c r="L81" s="39" t="n">
        <f aca="false">G81*H81</f>
        <v>0</v>
      </c>
      <c r="M81" s="39" t="n">
        <f aca="false">L81*(1+BW81/100)</f>
        <v>0</v>
      </c>
      <c r="N81" s="39" t="n">
        <v>0</v>
      </c>
      <c r="O81" s="39" t="n">
        <f aca="false">G81*N81</f>
        <v>0</v>
      </c>
      <c r="P81" s="41" t="s">
        <v>59</v>
      </c>
      <c r="Z81" s="39" t="n">
        <f aca="false">IF(AQ81="5",BJ81,0)</f>
        <v>0</v>
      </c>
      <c r="AB81" s="39" t="n">
        <f aca="false">IF(AQ81="1",BH81,0)</f>
        <v>0</v>
      </c>
      <c r="AC81" s="39" t="n">
        <f aca="false">IF(AQ81="1",BI81,0)</f>
        <v>0</v>
      </c>
      <c r="AD81" s="39" t="n">
        <f aca="false">IF(AQ81="7",BH81,0)</f>
        <v>0</v>
      </c>
      <c r="AE81" s="39" t="n">
        <f aca="false">IF(AQ81="7",BI81,0)</f>
        <v>0</v>
      </c>
      <c r="AF81" s="39" t="n">
        <f aca="false">IF(AQ81="2",BH81,0)</f>
        <v>0</v>
      </c>
      <c r="AG81" s="39" t="n">
        <f aca="false">IF(AQ81="2",BI81,0)</f>
        <v>0</v>
      </c>
      <c r="AH81" s="39" t="n">
        <f aca="false">IF(AQ81="0",BJ81,0)</f>
        <v>0</v>
      </c>
      <c r="AI81" s="23" t="s">
        <v>217</v>
      </c>
      <c r="AJ81" s="39" t="n">
        <f aca="false">IF(AN81=0,L81,0)</f>
        <v>0</v>
      </c>
      <c r="AK81" s="39" t="n">
        <f aca="false">IF(AN81=21,L81,0)</f>
        <v>0</v>
      </c>
      <c r="AL81" s="39" t="n">
        <f aca="false">IF(AN81=21,L81,0)</f>
        <v>0</v>
      </c>
      <c r="AN81" s="39" t="n">
        <v>21</v>
      </c>
      <c r="AO81" s="39" t="n">
        <f aca="false">H81*0</f>
        <v>0</v>
      </c>
      <c r="AP81" s="39" t="n">
        <f aca="false">H81*(1-0)</f>
        <v>0</v>
      </c>
      <c r="AQ81" s="40" t="s">
        <v>54</v>
      </c>
      <c r="AV81" s="39" t="n">
        <f aca="false">AW81+AX81</f>
        <v>0</v>
      </c>
      <c r="AW81" s="39" t="n">
        <f aca="false">G81*AO81</f>
        <v>0</v>
      </c>
      <c r="AX81" s="39" t="n">
        <f aca="false">G81*AP81</f>
        <v>0</v>
      </c>
      <c r="AY81" s="40" t="s">
        <v>60</v>
      </c>
      <c r="AZ81" s="40" t="s">
        <v>222</v>
      </c>
      <c r="BA81" s="23" t="s">
        <v>223</v>
      </c>
      <c r="BC81" s="39" t="n">
        <f aca="false">AW81+AX81</f>
        <v>0</v>
      </c>
      <c r="BD81" s="39" t="n">
        <f aca="false">H81/(100-BE81)*100</f>
        <v>0</v>
      </c>
      <c r="BE81" s="39" t="n">
        <v>0</v>
      </c>
      <c r="BF81" s="39" t="n">
        <f aca="false">O81</f>
        <v>0</v>
      </c>
      <c r="BH81" s="39" t="n">
        <f aca="false">G81*AO81</f>
        <v>0</v>
      </c>
      <c r="BI81" s="39" t="n">
        <f aca="false">G81*AP81</f>
        <v>0</v>
      </c>
      <c r="BJ81" s="39" t="n">
        <f aca="false">G81*H81</f>
        <v>0</v>
      </c>
      <c r="BK81" s="39"/>
      <c r="BL81" s="39" t="n">
        <v>184</v>
      </c>
      <c r="BW81" s="39" t="str">
        <f aca="false">I81</f>
        <v>21</v>
      </c>
      <c r="BX81" s="10" t="s">
        <v>226</v>
      </c>
    </row>
    <row r="82" customFormat="false" ht="15" hidden="false" customHeight="true" outlineLevel="0" collapsed="false">
      <c r="A82" s="38" t="s">
        <v>228</v>
      </c>
      <c r="B82" s="11" t="s">
        <v>217</v>
      </c>
      <c r="C82" s="11" t="s">
        <v>125</v>
      </c>
      <c r="D82" s="10" t="s">
        <v>229</v>
      </c>
      <c r="E82" s="10"/>
      <c r="F82" s="11" t="s">
        <v>57</v>
      </c>
      <c r="G82" s="39" t="n">
        <v>179.85</v>
      </c>
      <c r="H82" s="39" t="n">
        <v>0</v>
      </c>
      <c r="I82" s="40" t="s">
        <v>58</v>
      </c>
      <c r="J82" s="39" t="n">
        <f aca="false">G82*AO82</f>
        <v>0</v>
      </c>
      <c r="K82" s="39" t="n">
        <f aca="false">G82*AP82</f>
        <v>0</v>
      </c>
      <c r="L82" s="39" t="n">
        <f aca="false">G82*H82</f>
        <v>0</v>
      </c>
      <c r="M82" s="39" t="n">
        <f aca="false">L82*(1+BW82/100)</f>
        <v>0</v>
      </c>
      <c r="N82" s="39" t="n">
        <v>0</v>
      </c>
      <c r="O82" s="39" t="n">
        <f aca="false">G82*N82</f>
        <v>0</v>
      </c>
      <c r="P82" s="41" t="s">
        <v>59</v>
      </c>
      <c r="Z82" s="39" t="n">
        <f aca="false">IF(AQ82="5",BJ82,0)</f>
        <v>0</v>
      </c>
      <c r="AB82" s="39" t="n">
        <f aca="false">IF(AQ82="1",BH82,0)</f>
        <v>0</v>
      </c>
      <c r="AC82" s="39" t="n">
        <f aca="false">IF(AQ82="1",BI82,0)</f>
        <v>0</v>
      </c>
      <c r="AD82" s="39" t="n">
        <f aca="false">IF(AQ82="7",BH82,0)</f>
        <v>0</v>
      </c>
      <c r="AE82" s="39" t="n">
        <f aca="false">IF(AQ82="7",BI82,0)</f>
        <v>0</v>
      </c>
      <c r="AF82" s="39" t="n">
        <f aca="false">IF(AQ82="2",BH82,0)</f>
        <v>0</v>
      </c>
      <c r="AG82" s="39" t="n">
        <f aca="false">IF(AQ82="2",BI82,0)</f>
        <v>0</v>
      </c>
      <c r="AH82" s="39" t="n">
        <f aca="false">IF(AQ82="0",BJ82,0)</f>
        <v>0</v>
      </c>
      <c r="AI82" s="23" t="s">
        <v>217</v>
      </c>
      <c r="AJ82" s="39" t="n">
        <f aca="false">IF(AN82=0,L82,0)</f>
        <v>0</v>
      </c>
      <c r="AK82" s="39" t="n">
        <f aca="false">IF(AN82=21,L82,0)</f>
        <v>0</v>
      </c>
      <c r="AL82" s="39" t="n">
        <f aca="false">IF(AN82=21,L82,0)</f>
        <v>0</v>
      </c>
      <c r="AN82" s="39" t="n">
        <v>21</v>
      </c>
      <c r="AO82" s="39" t="n">
        <f aca="false">H82*0</f>
        <v>0</v>
      </c>
      <c r="AP82" s="39" t="n">
        <f aca="false">H82*(1-0)</f>
        <v>0</v>
      </c>
      <c r="AQ82" s="40" t="s">
        <v>54</v>
      </c>
      <c r="AV82" s="39" t="n">
        <f aca="false">AW82+AX82</f>
        <v>0</v>
      </c>
      <c r="AW82" s="39" t="n">
        <f aca="false">G82*AO82</f>
        <v>0</v>
      </c>
      <c r="AX82" s="39" t="n">
        <f aca="false">G82*AP82</f>
        <v>0</v>
      </c>
      <c r="AY82" s="40" t="s">
        <v>60</v>
      </c>
      <c r="AZ82" s="40" t="s">
        <v>222</v>
      </c>
      <c r="BA82" s="23" t="s">
        <v>223</v>
      </c>
      <c r="BC82" s="39" t="n">
        <f aca="false">AW82+AX82</f>
        <v>0</v>
      </c>
      <c r="BD82" s="39" t="n">
        <f aca="false">H82/(100-BE82)*100</f>
        <v>0</v>
      </c>
      <c r="BE82" s="39" t="n">
        <v>0</v>
      </c>
      <c r="BF82" s="39" t="n">
        <f aca="false">O82</f>
        <v>0</v>
      </c>
      <c r="BH82" s="39" t="n">
        <f aca="false">G82*AO82</f>
        <v>0</v>
      </c>
      <c r="BI82" s="39" t="n">
        <f aca="false">G82*AP82</f>
        <v>0</v>
      </c>
      <c r="BJ82" s="39" t="n">
        <f aca="false">G82*H82</f>
        <v>0</v>
      </c>
      <c r="BK82" s="39"/>
      <c r="BL82" s="39" t="n">
        <v>184</v>
      </c>
      <c r="BW82" s="39" t="str">
        <f aca="false">I82</f>
        <v>21</v>
      </c>
      <c r="BX82" s="10" t="s">
        <v>229</v>
      </c>
    </row>
    <row r="83" customFormat="false" ht="15" hidden="false" customHeight="true" outlineLevel="0" collapsed="false">
      <c r="A83" s="38" t="s">
        <v>230</v>
      </c>
      <c r="B83" s="11" t="s">
        <v>217</v>
      </c>
      <c r="C83" s="11" t="s">
        <v>117</v>
      </c>
      <c r="D83" s="10" t="s">
        <v>231</v>
      </c>
      <c r="E83" s="10"/>
      <c r="F83" s="11" t="s">
        <v>110</v>
      </c>
      <c r="G83" s="39" t="n">
        <v>44</v>
      </c>
      <c r="H83" s="39" t="n">
        <v>0</v>
      </c>
      <c r="I83" s="40" t="s">
        <v>58</v>
      </c>
      <c r="J83" s="39" t="n">
        <f aca="false">G83*AO83</f>
        <v>0</v>
      </c>
      <c r="K83" s="39" t="n">
        <f aca="false">G83*AP83</f>
        <v>0</v>
      </c>
      <c r="L83" s="39" t="n">
        <f aca="false">G83*H83</f>
        <v>0</v>
      </c>
      <c r="M83" s="39" t="n">
        <f aca="false">L83*(1+BW83/100)</f>
        <v>0</v>
      </c>
      <c r="N83" s="39" t="n">
        <v>0</v>
      </c>
      <c r="O83" s="39" t="n">
        <f aca="false">G83*N83</f>
        <v>0</v>
      </c>
      <c r="P83" s="41" t="s">
        <v>59</v>
      </c>
      <c r="Z83" s="39" t="n">
        <f aca="false">IF(AQ83="5",BJ83,0)</f>
        <v>0</v>
      </c>
      <c r="AB83" s="39" t="n">
        <f aca="false">IF(AQ83="1",BH83,0)</f>
        <v>0</v>
      </c>
      <c r="AC83" s="39" t="n">
        <f aca="false">IF(AQ83="1",BI83,0)</f>
        <v>0</v>
      </c>
      <c r="AD83" s="39" t="n">
        <f aca="false">IF(AQ83="7",BH83,0)</f>
        <v>0</v>
      </c>
      <c r="AE83" s="39" t="n">
        <f aca="false">IF(AQ83="7",BI83,0)</f>
        <v>0</v>
      </c>
      <c r="AF83" s="39" t="n">
        <f aca="false">IF(AQ83="2",BH83,0)</f>
        <v>0</v>
      </c>
      <c r="AG83" s="39" t="n">
        <f aca="false">IF(AQ83="2",BI83,0)</f>
        <v>0</v>
      </c>
      <c r="AH83" s="39" t="n">
        <f aca="false">IF(AQ83="0",BJ83,0)</f>
        <v>0</v>
      </c>
      <c r="AI83" s="23" t="s">
        <v>217</v>
      </c>
      <c r="AJ83" s="39" t="n">
        <f aca="false">IF(AN83=0,L83,0)</f>
        <v>0</v>
      </c>
      <c r="AK83" s="39" t="n">
        <f aca="false">IF(AN83=21,L83,0)</f>
        <v>0</v>
      </c>
      <c r="AL83" s="39" t="n">
        <f aca="false">IF(AN83=21,L83,0)</f>
        <v>0</v>
      </c>
      <c r="AN83" s="39" t="n">
        <v>21</v>
      </c>
      <c r="AO83" s="39" t="n">
        <f aca="false">H83*0</f>
        <v>0</v>
      </c>
      <c r="AP83" s="39" t="n">
        <f aca="false">H83*(1-0)</f>
        <v>0</v>
      </c>
      <c r="AQ83" s="40" t="s">
        <v>54</v>
      </c>
      <c r="AV83" s="39" t="n">
        <f aca="false">AW83+AX83</f>
        <v>0</v>
      </c>
      <c r="AW83" s="39" t="n">
        <f aca="false">G83*AO83</f>
        <v>0</v>
      </c>
      <c r="AX83" s="39" t="n">
        <f aca="false">G83*AP83</f>
        <v>0</v>
      </c>
      <c r="AY83" s="40" t="s">
        <v>60</v>
      </c>
      <c r="AZ83" s="40" t="s">
        <v>222</v>
      </c>
      <c r="BA83" s="23" t="s">
        <v>223</v>
      </c>
      <c r="BC83" s="39" t="n">
        <f aca="false">AW83+AX83</f>
        <v>0</v>
      </c>
      <c r="BD83" s="39" t="n">
        <f aca="false">H83/(100-BE83)*100</f>
        <v>0</v>
      </c>
      <c r="BE83" s="39" t="n">
        <v>0</v>
      </c>
      <c r="BF83" s="39" t="n">
        <f aca="false">O83</f>
        <v>0</v>
      </c>
      <c r="BH83" s="39" t="n">
        <f aca="false">G83*AO83</f>
        <v>0</v>
      </c>
      <c r="BI83" s="39" t="n">
        <f aca="false">G83*AP83</f>
        <v>0</v>
      </c>
      <c r="BJ83" s="39" t="n">
        <f aca="false">G83*H83</f>
        <v>0</v>
      </c>
      <c r="BK83" s="39"/>
      <c r="BL83" s="39" t="n">
        <v>184</v>
      </c>
      <c r="BW83" s="39" t="str">
        <f aca="false">I83</f>
        <v>21</v>
      </c>
      <c r="BX83" s="10" t="s">
        <v>231</v>
      </c>
    </row>
    <row r="84" customFormat="false" ht="15" hidden="false" customHeight="true" outlineLevel="0" collapsed="false">
      <c r="A84" s="38" t="s">
        <v>232</v>
      </c>
      <c r="B84" s="11" t="s">
        <v>217</v>
      </c>
      <c r="C84" s="11" t="s">
        <v>120</v>
      </c>
      <c r="D84" s="10" t="s">
        <v>233</v>
      </c>
      <c r="E84" s="10"/>
      <c r="F84" s="11" t="s">
        <v>110</v>
      </c>
      <c r="G84" s="39" t="n">
        <v>44</v>
      </c>
      <c r="H84" s="39" t="n">
        <v>0</v>
      </c>
      <c r="I84" s="40" t="s">
        <v>58</v>
      </c>
      <c r="J84" s="39" t="n">
        <f aca="false">G84*AO84</f>
        <v>0</v>
      </c>
      <c r="K84" s="39" t="n">
        <f aca="false">G84*AP84</f>
        <v>0</v>
      </c>
      <c r="L84" s="39" t="n">
        <f aca="false">G84*H84</f>
        <v>0</v>
      </c>
      <c r="M84" s="39" t="n">
        <f aca="false">L84*(1+BW84/100)</f>
        <v>0</v>
      </c>
      <c r="N84" s="39" t="n">
        <v>1E-005</v>
      </c>
      <c r="O84" s="39" t="n">
        <f aca="false">G84*N84</f>
        <v>0.00044</v>
      </c>
      <c r="P84" s="41" t="s">
        <v>59</v>
      </c>
      <c r="Z84" s="39" t="n">
        <f aca="false">IF(AQ84="5",BJ84,0)</f>
        <v>0</v>
      </c>
      <c r="AB84" s="39" t="n">
        <f aca="false">IF(AQ84="1",BH84,0)</f>
        <v>0</v>
      </c>
      <c r="AC84" s="39" t="n">
        <f aca="false">IF(AQ84="1",BI84,0)</f>
        <v>0</v>
      </c>
      <c r="AD84" s="39" t="n">
        <f aca="false">IF(AQ84="7",BH84,0)</f>
        <v>0</v>
      </c>
      <c r="AE84" s="39" t="n">
        <f aca="false">IF(AQ84="7",BI84,0)</f>
        <v>0</v>
      </c>
      <c r="AF84" s="39" t="n">
        <f aca="false">IF(AQ84="2",BH84,0)</f>
        <v>0</v>
      </c>
      <c r="AG84" s="39" t="n">
        <f aca="false">IF(AQ84="2",BI84,0)</f>
        <v>0</v>
      </c>
      <c r="AH84" s="39" t="n">
        <f aca="false">IF(AQ84="0",BJ84,0)</f>
        <v>0</v>
      </c>
      <c r="AI84" s="23" t="s">
        <v>217</v>
      </c>
      <c r="AJ84" s="39" t="n">
        <f aca="false">IF(AN84=0,L84,0)</f>
        <v>0</v>
      </c>
      <c r="AK84" s="39" t="n">
        <f aca="false">IF(AN84=21,L84,0)</f>
        <v>0</v>
      </c>
      <c r="AL84" s="39" t="n">
        <f aca="false">IF(AN84=21,L84,0)</f>
        <v>0</v>
      </c>
      <c r="AN84" s="39" t="n">
        <v>21</v>
      </c>
      <c r="AO84" s="39" t="n">
        <f aca="false">H84*0.089200864</f>
        <v>0</v>
      </c>
      <c r="AP84" s="39" t="n">
        <f aca="false">H84*(1-0.089200864)</f>
        <v>0</v>
      </c>
      <c r="AQ84" s="40" t="s">
        <v>54</v>
      </c>
      <c r="AV84" s="39" t="n">
        <f aca="false">AW84+AX84</f>
        <v>0</v>
      </c>
      <c r="AW84" s="39" t="n">
        <f aca="false">G84*AO84</f>
        <v>0</v>
      </c>
      <c r="AX84" s="39" t="n">
        <f aca="false">G84*AP84</f>
        <v>0</v>
      </c>
      <c r="AY84" s="40" t="s">
        <v>60</v>
      </c>
      <c r="AZ84" s="40" t="s">
        <v>222</v>
      </c>
      <c r="BA84" s="23" t="s">
        <v>223</v>
      </c>
      <c r="BC84" s="39" t="n">
        <f aca="false">AW84+AX84</f>
        <v>0</v>
      </c>
      <c r="BD84" s="39" t="n">
        <f aca="false">H84/(100-BE84)*100</f>
        <v>0</v>
      </c>
      <c r="BE84" s="39" t="n">
        <v>0</v>
      </c>
      <c r="BF84" s="39" t="n">
        <f aca="false">O84</f>
        <v>0.00044</v>
      </c>
      <c r="BH84" s="39" t="n">
        <f aca="false">G84*AO84</f>
        <v>0</v>
      </c>
      <c r="BI84" s="39" t="n">
        <f aca="false">G84*AP84</f>
        <v>0</v>
      </c>
      <c r="BJ84" s="39" t="n">
        <f aca="false">G84*H84</f>
        <v>0</v>
      </c>
      <c r="BK84" s="39"/>
      <c r="BL84" s="39" t="n">
        <v>184</v>
      </c>
      <c r="BW84" s="39" t="str">
        <f aca="false">I84</f>
        <v>21</v>
      </c>
      <c r="BX84" s="10" t="s">
        <v>233</v>
      </c>
    </row>
    <row r="85" customFormat="false" ht="15" hidden="false" customHeight="true" outlineLevel="0" collapsed="false">
      <c r="A85" s="38" t="s">
        <v>234</v>
      </c>
      <c r="B85" s="11" t="s">
        <v>217</v>
      </c>
      <c r="C85" s="11" t="s">
        <v>128</v>
      </c>
      <c r="D85" s="10" t="s">
        <v>129</v>
      </c>
      <c r="E85" s="10"/>
      <c r="F85" s="11" t="s">
        <v>130</v>
      </c>
      <c r="G85" s="39" t="n">
        <v>224.75</v>
      </c>
      <c r="H85" s="39" t="n">
        <v>0</v>
      </c>
      <c r="I85" s="40" t="s">
        <v>58</v>
      </c>
      <c r="J85" s="39" t="n">
        <f aca="false">G85*AO85</f>
        <v>0</v>
      </c>
      <c r="K85" s="39" t="n">
        <f aca="false">G85*AP85</f>
        <v>0</v>
      </c>
      <c r="L85" s="39" t="n">
        <f aca="false">G85*H85</f>
        <v>0</v>
      </c>
      <c r="M85" s="39" t="n">
        <f aca="false">L85*(1+BW85/100)</f>
        <v>0</v>
      </c>
      <c r="N85" s="39" t="n">
        <v>0</v>
      </c>
      <c r="O85" s="39" t="n">
        <f aca="false">G85*N85</f>
        <v>0</v>
      </c>
      <c r="P85" s="41" t="s">
        <v>59</v>
      </c>
      <c r="Z85" s="39" t="n">
        <f aca="false">IF(AQ85="5",BJ85,0)</f>
        <v>0</v>
      </c>
      <c r="AB85" s="39" t="n">
        <f aca="false">IF(AQ85="1",BH85,0)</f>
        <v>0</v>
      </c>
      <c r="AC85" s="39" t="n">
        <f aca="false">IF(AQ85="1",BI85,0)</f>
        <v>0</v>
      </c>
      <c r="AD85" s="39" t="n">
        <f aca="false">IF(AQ85="7",BH85,0)</f>
        <v>0</v>
      </c>
      <c r="AE85" s="39" t="n">
        <f aca="false">IF(AQ85="7",BI85,0)</f>
        <v>0</v>
      </c>
      <c r="AF85" s="39" t="n">
        <f aca="false">IF(AQ85="2",BH85,0)</f>
        <v>0</v>
      </c>
      <c r="AG85" s="39" t="n">
        <f aca="false">IF(AQ85="2",BI85,0)</f>
        <v>0</v>
      </c>
      <c r="AH85" s="39" t="n">
        <f aca="false">IF(AQ85="0",BJ85,0)</f>
        <v>0</v>
      </c>
      <c r="AI85" s="23" t="s">
        <v>217</v>
      </c>
      <c r="AJ85" s="39" t="n">
        <f aca="false">IF(AN85=0,L85,0)</f>
        <v>0</v>
      </c>
      <c r="AK85" s="39" t="n">
        <f aca="false">IF(AN85=21,L85,0)</f>
        <v>0</v>
      </c>
      <c r="AL85" s="39" t="n">
        <f aca="false">IF(AN85=21,L85,0)</f>
        <v>0</v>
      </c>
      <c r="AN85" s="39" t="n">
        <v>21</v>
      </c>
      <c r="AO85" s="39" t="n">
        <f aca="false">H85*0</f>
        <v>0</v>
      </c>
      <c r="AP85" s="39" t="n">
        <f aca="false">H85*(1-0)</f>
        <v>0</v>
      </c>
      <c r="AQ85" s="40" t="s">
        <v>54</v>
      </c>
      <c r="AV85" s="39" t="n">
        <f aca="false">AW85+AX85</f>
        <v>0</v>
      </c>
      <c r="AW85" s="39" t="n">
        <f aca="false">G85*AO85</f>
        <v>0</v>
      </c>
      <c r="AX85" s="39" t="n">
        <f aca="false">G85*AP85</f>
        <v>0</v>
      </c>
      <c r="AY85" s="40" t="s">
        <v>60</v>
      </c>
      <c r="AZ85" s="40" t="s">
        <v>222</v>
      </c>
      <c r="BA85" s="23" t="s">
        <v>223</v>
      </c>
      <c r="BC85" s="39" t="n">
        <f aca="false">AW85+AX85</f>
        <v>0</v>
      </c>
      <c r="BD85" s="39" t="n">
        <f aca="false">H85/(100-BE85)*100</f>
        <v>0</v>
      </c>
      <c r="BE85" s="39" t="n">
        <v>0</v>
      </c>
      <c r="BF85" s="39" t="n">
        <f aca="false">O85</f>
        <v>0</v>
      </c>
      <c r="BH85" s="39" t="n">
        <f aca="false">G85*AO85</f>
        <v>0</v>
      </c>
      <c r="BI85" s="39" t="n">
        <f aca="false">G85*AP85</f>
        <v>0</v>
      </c>
      <c r="BJ85" s="39" t="n">
        <f aca="false">G85*H85</f>
        <v>0</v>
      </c>
      <c r="BK85" s="39"/>
      <c r="BL85" s="39" t="n">
        <v>184</v>
      </c>
      <c r="BW85" s="39" t="str">
        <f aca="false">I85</f>
        <v>21</v>
      </c>
      <c r="BX85" s="10" t="s">
        <v>129</v>
      </c>
    </row>
    <row r="86" customFormat="false" ht="24.75" hidden="false" customHeight="true" outlineLevel="0" collapsed="false">
      <c r="A86" s="38" t="s">
        <v>235</v>
      </c>
      <c r="B86" s="11" t="s">
        <v>217</v>
      </c>
      <c r="C86" s="11" t="s">
        <v>132</v>
      </c>
      <c r="D86" s="10" t="s">
        <v>236</v>
      </c>
      <c r="E86" s="10"/>
      <c r="F86" s="11" t="s">
        <v>130</v>
      </c>
      <c r="G86" s="39" t="n">
        <v>224.75</v>
      </c>
      <c r="H86" s="39" t="n">
        <v>0</v>
      </c>
      <c r="I86" s="40" t="s">
        <v>58</v>
      </c>
      <c r="J86" s="39" t="n">
        <f aca="false">G86*AO86</f>
        <v>0</v>
      </c>
      <c r="K86" s="39" t="n">
        <f aca="false">G86*AP86</f>
        <v>0</v>
      </c>
      <c r="L86" s="39" t="n">
        <f aca="false">G86*H86</f>
        <v>0</v>
      </c>
      <c r="M86" s="39" t="n">
        <f aca="false">L86*(1+BW86/100)</f>
        <v>0</v>
      </c>
      <c r="N86" s="39" t="n">
        <v>0</v>
      </c>
      <c r="O86" s="39" t="n">
        <f aca="false">G86*N86</f>
        <v>0</v>
      </c>
      <c r="P86" s="41" t="s">
        <v>59</v>
      </c>
      <c r="Z86" s="39" t="n">
        <f aca="false">IF(AQ86="5",BJ86,0)</f>
        <v>0</v>
      </c>
      <c r="AB86" s="39" t="n">
        <f aca="false">IF(AQ86="1",BH86,0)</f>
        <v>0</v>
      </c>
      <c r="AC86" s="39" t="n">
        <f aca="false">IF(AQ86="1",BI86,0)</f>
        <v>0</v>
      </c>
      <c r="AD86" s="39" t="n">
        <f aca="false">IF(AQ86="7",BH86,0)</f>
        <v>0</v>
      </c>
      <c r="AE86" s="39" t="n">
        <f aca="false">IF(AQ86="7",BI86,0)</f>
        <v>0</v>
      </c>
      <c r="AF86" s="39" t="n">
        <f aca="false">IF(AQ86="2",BH86,0)</f>
        <v>0</v>
      </c>
      <c r="AG86" s="39" t="n">
        <f aca="false">IF(AQ86="2",BI86,0)</f>
        <v>0</v>
      </c>
      <c r="AH86" s="39" t="n">
        <f aca="false">IF(AQ86="0",BJ86,0)</f>
        <v>0</v>
      </c>
      <c r="AI86" s="23" t="s">
        <v>217</v>
      </c>
      <c r="AJ86" s="39" t="n">
        <f aca="false">IF(AN86=0,L86,0)</f>
        <v>0</v>
      </c>
      <c r="AK86" s="39" t="n">
        <f aca="false">IF(AN86=21,L86,0)</f>
        <v>0</v>
      </c>
      <c r="AL86" s="39" t="n">
        <f aca="false">IF(AN86=21,L86,0)</f>
        <v>0</v>
      </c>
      <c r="AN86" s="39" t="n">
        <v>21</v>
      </c>
      <c r="AO86" s="39" t="n">
        <f aca="false">H86*0.304574468</f>
        <v>0</v>
      </c>
      <c r="AP86" s="39" t="n">
        <f aca="false">H86*(1-0.304574468)</f>
        <v>0</v>
      </c>
      <c r="AQ86" s="40" t="s">
        <v>54</v>
      </c>
      <c r="AV86" s="39" t="n">
        <f aca="false">AW86+AX86</f>
        <v>0</v>
      </c>
      <c r="AW86" s="39" t="n">
        <f aca="false">G86*AO86</f>
        <v>0</v>
      </c>
      <c r="AX86" s="39" t="n">
        <f aca="false">G86*AP86</f>
        <v>0</v>
      </c>
      <c r="AY86" s="40" t="s">
        <v>60</v>
      </c>
      <c r="AZ86" s="40" t="s">
        <v>222</v>
      </c>
      <c r="BA86" s="23" t="s">
        <v>223</v>
      </c>
      <c r="BC86" s="39" t="n">
        <f aca="false">AW86+AX86</f>
        <v>0</v>
      </c>
      <c r="BD86" s="39" t="n">
        <f aca="false">H86/(100-BE86)*100</f>
        <v>0</v>
      </c>
      <c r="BE86" s="39" t="n">
        <v>0</v>
      </c>
      <c r="BF86" s="39" t="n">
        <f aca="false">O86</f>
        <v>0</v>
      </c>
      <c r="BH86" s="39" t="n">
        <f aca="false">G86*AO86</f>
        <v>0</v>
      </c>
      <c r="BI86" s="39" t="n">
        <f aca="false">G86*AP86</f>
        <v>0</v>
      </c>
      <c r="BJ86" s="39" t="n">
        <f aca="false">G86*H86</f>
        <v>0</v>
      </c>
      <c r="BK86" s="39"/>
      <c r="BL86" s="39" t="n">
        <v>184</v>
      </c>
      <c r="BW86" s="39" t="str">
        <f aca="false">I86</f>
        <v>21</v>
      </c>
      <c r="BX86" s="10" t="s">
        <v>236</v>
      </c>
    </row>
    <row r="87" customFormat="false" ht="15" hidden="false" customHeight="true" outlineLevel="0" collapsed="false">
      <c r="A87" s="38" t="s">
        <v>237</v>
      </c>
      <c r="B87" s="11" t="s">
        <v>217</v>
      </c>
      <c r="C87" s="11" t="s">
        <v>164</v>
      </c>
      <c r="D87" s="10" t="s">
        <v>238</v>
      </c>
      <c r="E87" s="10"/>
      <c r="F87" s="11" t="s">
        <v>166</v>
      </c>
      <c r="G87" s="39" t="n">
        <v>13.98</v>
      </c>
      <c r="H87" s="39" t="n">
        <v>0</v>
      </c>
      <c r="I87" s="40" t="s">
        <v>58</v>
      </c>
      <c r="J87" s="39" t="n">
        <f aca="false">G87*AO87</f>
        <v>0</v>
      </c>
      <c r="K87" s="39" t="n">
        <f aca="false">G87*AP87</f>
        <v>0</v>
      </c>
      <c r="L87" s="39" t="n">
        <f aca="false">G87*H87</f>
        <v>0</v>
      </c>
      <c r="M87" s="39" t="n">
        <f aca="false">L87*(1+BW87/100)</f>
        <v>0</v>
      </c>
      <c r="N87" s="39" t="n">
        <v>0</v>
      </c>
      <c r="O87" s="39" t="n">
        <f aca="false">G87*N87</f>
        <v>0</v>
      </c>
      <c r="P87" s="41"/>
      <c r="Z87" s="39" t="n">
        <f aca="false">IF(AQ87="5",BJ87,0)</f>
        <v>0</v>
      </c>
      <c r="AB87" s="39" t="n">
        <f aca="false">IF(AQ87="1",BH87,0)</f>
        <v>0</v>
      </c>
      <c r="AC87" s="39" t="n">
        <f aca="false">IF(AQ87="1",BI87,0)</f>
        <v>0</v>
      </c>
      <c r="AD87" s="39" t="n">
        <f aca="false">IF(AQ87="7",BH87,0)</f>
        <v>0</v>
      </c>
      <c r="AE87" s="39" t="n">
        <f aca="false">IF(AQ87="7",BI87,0)</f>
        <v>0</v>
      </c>
      <c r="AF87" s="39" t="n">
        <f aca="false">IF(AQ87="2",BH87,0)</f>
        <v>0</v>
      </c>
      <c r="AG87" s="39" t="n">
        <f aca="false">IF(AQ87="2",BI87,0)</f>
        <v>0</v>
      </c>
      <c r="AH87" s="39" t="n">
        <f aca="false">IF(AQ87="0",BJ87,0)</f>
        <v>0</v>
      </c>
      <c r="AI87" s="23" t="s">
        <v>217</v>
      </c>
      <c r="AJ87" s="39" t="n">
        <f aca="false">IF(AN87=0,L87,0)</f>
        <v>0</v>
      </c>
      <c r="AK87" s="39" t="n">
        <f aca="false">IF(AN87=21,L87,0)</f>
        <v>0</v>
      </c>
      <c r="AL87" s="39" t="n">
        <f aca="false">IF(AN87=21,L87,0)</f>
        <v>0</v>
      </c>
      <c r="AN87" s="39" t="n">
        <v>21</v>
      </c>
      <c r="AO87" s="39" t="n">
        <f aca="false">H87*0</f>
        <v>0</v>
      </c>
      <c r="AP87" s="39" t="n">
        <f aca="false">H87*(1-0)</f>
        <v>0</v>
      </c>
      <c r="AQ87" s="40" t="s">
        <v>54</v>
      </c>
      <c r="AV87" s="39" t="n">
        <f aca="false">AW87+AX87</f>
        <v>0</v>
      </c>
      <c r="AW87" s="39" t="n">
        <f aca="false">G87*AO87</f>
        <v>0</v>
      </c>
      <c r="AX87" s="39" t="n">
        <f aca="false">G87*AP87</f>
        <v>0</v>
      </c>
      <c r="AY87" s="40" t="s">
        <v>60</v>
      </c>
      <c r="AZ87" s="40" t="s">
        <v>222</v>
      </c>
      <c r="BA87" s="23" t="s">
        <v>223</v>
      </c>
      <c r="BC87" s="39" t="n">
        <f aca="false">AW87+AX87</f>
        <v>0</v>
      </c>
      <c r="BD87" s="39" t="n">
        <f aca="false">H87/(100-BE87)*100</f>
        <v>0</v>
      </c>
      <c r="BE87" s="39" t="n">
        <v>0</v>
      </c>
      <c r="BF87" s="39" t="n">
        <f aca="false">O87</f>
        <v>0</v>
      </c>
      <c r="BH87" s="39" t="n">
        <f aca="false">G87*AO87</f>
        <v>0</v>
      </c>
      <c r="BI87" s="39" t="n">
        <f aca="false">G87*AP87</f>
        <v>0</v>
      </c>
      <c r="BJ87" s="39" t="n">
        <f aca="false">G87*H87</f>
        <v>0</v>
      </c>
      <c r="BK87" s="39"/>
      <c r="BL87" s="39" t="n">
        <v>184</v>
      </c>
      <c r="BW87" s="39" t="str">
        <f aca="false">I87</f>
        <v>21</v>
      </c>
      <c r="BX87" s="10" t="s">
        <v>238</v>
      </c>
    </row>
    <row r="88" customFormat="false" ht="15" hidden="false" customHeight="true" outlineLevel="0" collapsed="false">
      <c r="A88" s="38" t="s">
        <v>239</v>
      </c>
      <c r="B88" s="11" t="s">
        <v>217</v>
      </c>
      <c r="C88" s="11" t="s">
        <v>55</v>
      </c>
      <c r="D88" s="10" t="s">
        <v>240</v>
      </c>
      <c r="E88" s="10"/>
      <c r="F88" s="11" t="s">
        <v>57</v>
      </c>
      <c r="G88" s="39" t="n">
        <v>78732</v>
      </c>
      <c r="H88" s="39" t="n">
        <v>0</v>
      </c>
      <c r="I88" s="40" t="s">
        <v>58</v>
      </c>
      <c r="J88" s="39" t="n">
        <f aca="false">G88*AO88</f>
        <v>0</v>
      </c>
      <c r="K88" s="39" t="n">
        <f aca="false">G88*AP88</f>
        <v>0</v>
      </c>
      <c r="L88" s="39" t="n">
        <f aca="false">G88*H88</f>
        <v>0</v>
      </c>
      <c r="M88" s="39" t="n">
        <f aca="false">L88*(1+BW88/100)</f>
        <v>0</v>
      </c>
      <c r="N88" s="39" t="n">
        <v>0</v>
      </c>
      <c r="O88" s="39" t="n">
        <f aca="false">G88*N88</f>
        <v>0</v>
      </c>
      <c r="P88" s="41" t="s">
        <v>59</v>
      </c>
      <c r="Z88" s="39" t="n">
        <f aca="false">IF(AQ88="5",BJ88,0)</f>
        <v>0</v>
      </c>
      <c r="AB88" s="39" t="n">
        <f aca="false">IF(AQ88="1",BH88,0)</f>
        <v>0</v>
      </c>
      <c r="AC88" s="39" t="n">
        <f aca="false">IF(AQ88="1",BI88,0)</f>
        <v>0</v>
      </c>
      <c r="AD88" s="39" t="n">
        <f aca="false">IF(AQ88="7",BH88,0)</f>
        <v>0</v>
      </c>
      <c r="AE88" s="39" t="n">
        <f aca="false">IF(AQ88="7",BI88,0)</f>
        <v>0</v>
      </c>
      <c r="AF88" s="39" t="n">
        <f aca="false">IF(AQ88="2",BH88,0)</f>
        <v>0</v>
      </c>
      <c r="AG88" s="39" t="n">
        <f aca="false">IF(AQ88="2",BI88,0)</f>
        <v>0</v>
      </c>
      <c r="AH88" s="39" t="n">
        <f aca="false">IF(AQ88="0",BJ88,0)</f>
        <v>0</v>
      </c>
      <c r="AI88" s="23" t="s">
        <v>217</v>
      </c>
      <c r="AJ88" s="39" t="n">
        <f aca="false">IF(AN88=0,L88,0)</f>
        <v>0</v>
      </c>
      <c r="AK88" s="39" t="n">
        <f aca="false">IF(AN88=21,L88,0)</f>
        <v>0</v>
      </c>
      <c r="AL88" s="39" t="n">
        <f aca="false">IF(AN88=21,L88,0)</f>
        <v>0</v>
      </c>
      <c r="AN88" s="39" t="n">
        <v>21</v>
      </c>
      <c r="AO88" s="39" t="n">
        <f aca="false">H88*0</f>
        <v>0</v>
      </c>
      <c r="AP88" s="39" t="n">
        <f aca="false">H88*(1-0)</f>
        <v>0</v>
      </c>
      <c r="AQ88" s="40" t="s">
        <v>54</v>
      </c>
      <c r="AV88" s="39" t="n">
        <f aca="false">AW88+AX88</f>
        <v>0</v>
      </c>
      <c r="AW88" s="39" t="n">
        <f aca="false">G88*AO88</f>
        <v>0</v>
      </c>
      <c r="AX88" s="39" t="n">
        <f aca="false">G88*AP88</f>
        <v>0</v>
      </c>
      <c r="AY88" s="40" t="s">
        <v>60</v>
      </c>
      <c r="AZ88" s="40" t="s">
        <v>222</v>
      </c>
      <c r="BA88" s="23" t="s">
        <v>223</v>
      </c>
      <c r="BC88" s="39" t="n">
        <f aca="false">AW88+AX88</f>
        <v>0</v>
      </c>
      <c r="BD88" s="39" t="n">
        <f aca="false">H88/(100-BE88)*100</f>
        <v>0</v>
      </c>
      <c r="BE88" s="39" t="n">
        <v>0</v>
      </c>
      <c r="BF88" s="39" t="n">
        <f aca="false">O88</f>
        <v>0</v>
      </c>
      <c r="BH88" s="39" t="n">
        <f aca="false">G88*AO88</f>
        <v>0</v>
      </c>
      <c r="BI88" s="39" t="n">
        <f aca="false">G88*AP88</f>
        <v>0</v>
      </c>
      <c r="BJ88" s="39" t="n">
        <f aca="false">G88*H88</f>
        <v>0</v>
      </c>
      <c r="BK88" s="39"/>
      <c r="BL88" s="39" t="n">
        <v>184</v>
      </c>
      <c r="BW88" s="39" t="str">
        <f aca="false">I88</f>
        <v>21</v>
      </c>
      <c r="BX88" s="10" t="s">
        <v>240</v>
      </c>
    </row>
    <row r="89" customFormat="false" ht="15" hidden="false" customHeight="true" outlineLevel="0" collapsed="false">
      <c r="A89" s="42" t="s">
        <v>241</v>
      </c>
      <c r="B89" s="43" t="s">
        <v>217</v>
      </c>
      <c r="C89" s="43" t="s">
        <v>150</v>
      </c>
      <c r="D89" s="44" t="s">
        <v>151</v>
      </c>
      <c r="E89" s="44"/>
      <c r="F89" s="43" t="s">
        <v>130</v>
      </c>
      <c r="G89" s="45" t="n">
        <v>224.75</v>
      </c>
      <c r="H89" s="45" t="n">
        <v>0</v>
      </c>
      <c r="I89" s="46" t="s">
        <v>58</v>
      </c>
      <c r="J89" s="45" t="n">
        <f aca="false">G89*AO89</f>
        <v>0</v>
      </c>
      <c r="K89" s="45" t="n">
        <f aca="false">G89*AP89</f>
        <v>0</v>
      </c>
      <c r="L89" s="45" t="n">
        <f aca="false">G89*H89</f>
        <v>0</v>
      </c>
      <c r="M89" s="45" t="n">
        <f aca="false">L89*(1+BW89/100)</f>
        <v>0</v>
      </c>
      <c r="N89" s="45" t="n">
        <v>0</v>
      </c>
      <c r="O89" s="45" t="n">
        <f aca="false">G89*N89</f>
        <v>0</v>
      </c>
      <c r="P89" s="47" t="s">
        <v>59</v>
      </c>
      <c r="Z89" s="39" t="n">
        <f aca="false">IF(AQ89="5",BJ89,0)</f>
        <v>0</v>
      </c>
      <c r="AB89" s="39" t="n">
        <f aca="false">IF(AQ89="1",BH89,0)</f>
        <v>0</v>
      </c>
      <c r="AC89" s="39" t="n">
        <f aca="false">IF(AQ89="1",BI89,0)</f>
        <v>0</v>
      </c>
      <c r="AD89" s="39" t="n">
        <f aca="false">IF(AQ89="7",BH89,0)</f>
        <v>0</v>
      </c>
      <c r="AE89" s="39" t="n">
        <f aca="false">IF(AQ89="7",BI89,0)</f>
        <v>0</v>
      </c>
      <c r="AF89" s="39" t="n">
        <f aca="false">IF(AQ89="2",BH89,0)</f>
        <v>0</v>
      </c>
      <c r="AG89" s="39" t="n">
        <f aca="false">IF(AQ89="2",BI89,0)</f>
        <v>0</v>
      </c>
      <c r="AH89" s="39" t="n">
        <f aca="false">IF(AQ89="0",BJ89,0)</f>
        <v>0</v>
      </c>
      <c r="AI89" s="23" t="s">
        <v>217</v>
      </c>
      <c r="AJ89" s="45" t="n">
        <f aca="false">IF(AN89=0,L89,0)</f>
        <v>0</v>
      </c>
      <c r="AK89" s="45" t="n">
        <f aca="false">IF(AN89=21,L89,0)</f>
        <v>0</v>
      </c>
      <c r="AL89" s="45" t="n">
        <f aca="false">IF(AN89=21,L89,0)</f>
        <v>0</v>
      </c>
      <c r="AN89" s="39" t="n">
        <v>21</v>
      </c>
      <c r="AO89" s="39" t="n">
        <f aca="false">H89*1</f>
        <v>0</v>
      </c>
      <c r="AP89" s="39" t="n">
        <f aca="false">H89*(1-1)</f>
        <v>0</v>
      </c>
      <c r="AQ89" s="46" t="s">
        <v>54</v>
      </c>
      <c r="AV89" s="39" t="n">
        <f aca="false">AW89+AX89</f>
        <v>0</v>
      </c>
      <c r="AW89" s="39" t="n">
        <f aca="false">G89*AO89</f>
        <v>0</v>
      </c>
      <c r="AX89" s="39" t="n">
        <f aca="false">G89*AP89</f>
        <v>0</v>
      </c>
      <c r="AY89" s="40" t="s">
        <v>60</v>
      </c>
      <c r="AZ89" s="40" t="s">
        <v>222</v>
      </c>
      <c r="BA89" s="23" t="s">
        <v>223</v>
      </c>
      <c r="BC89" s="39" t="n">
        <f aca="false">AW89+AX89</f>
        <v>0</v>
      </c>
      <c r="BD89" s="39" t="n">
        <f aca="false">H89/(100-BE89)*100</f>
        <v>0</v>
      </c>
      <c r="BE89" s="39" t="n">
        <v>0</v>
      </c>
      <c r="BF89" s="39" t="n">
        <f aca="false">O89</f>
        <v>0</v>
      </c>
      <c r="BH89" s="45" t="n">
        <f aca="false">G89*AO89</f>
        <v>0</v>
      </c>
      <c r="BI89" s="45" t="n">
        <f aca="false">G89*AP89</f>
        <v>0</v>
      </c>
      <c r="BJ89" s="45" t="n">
        <f aca="false">G89*H89</f>
        <v>0</v>
      </c>
      <c r="BK89" s="45"/>
      <c r="BL89" s="39" t="n">
        <v>184</v>
      </c>
      <c r="BW89" s="39" t="str">
        <f aca="false">I89</f>
        <v>21</v>
      </c>
      <c r="BX89" s="44" t="s">
        <v>151</v>
      </c>
    </row>
    <row r="90" customFormat="false" ht="15" hidden="false" customHeight="true" outlineLevel="0" collapsed="false">
      <c r="A90" s="42" t="s">
        <v>242</v>
      </c>
      <c r="B90" s="43" t="s">
        <v>217</v>
      </c>
      <c r="C90" s="43" t="s">
        <v>102</v>
      </c>
      <c r="D90" s="44" t="s">
        <v>103</v>
      </c>
      <c r="E90" s="44"/>
      <c r="F90" s="43" t="s">
        <v>104</v>
      </c>
      <c r="G90" s="45" t="n">
        <v>7.6566</v>
      </c>
      <c r="H90" s="45" t="n">
        <v>0</v>
      </c>
      <c r="I90" s="46" t="s">
        <v>58</v>
      </c>
      <c r="J90" s="45" t="n">
        <f aca="false">G90*AO90</f>
        <v>0</v>
      </c>
      <c r="K90" s="45" t="n">
        <f aca="false">G90*AP90</f>
        <v>0</v>
      </c>
      <c r="L90" s="45" t="n">
        <f aca="false">G90*H90</f>
        <v>0</v>
      </c>
      <c r="M90" s="45" t="n">
        <f aca="false">L90*(1+BW90/100)</f>
        <v>0</v>
      </c>
      <c r="N90" s="45" t="n">
        <v>0</v>
      </c>
      <c r="O90" s="45" t="n">
        <f aca="false">G90*N90</f>
        <v>0</v>
      </c>
      <c r="P90" s="47" t="s">
        <v>59</v>
      </c>
      <c r="Z90" s="39" t="n">
        <f aca="false">IF(AQ90="5",BJ90,0)</f>
        <v>0</v>
      </c>
      <c r="AB90" s="39" t="n">
        <f aca="false">IF(AQ90="1",BH90,0)</f>
        <v>0</v>
      </c>
      <c r="AC90" s="39" t="n">
        <f aca="false">IF(AQ90="1",BI90,0)</f>
        <v>0</v>
      </c>
      <c r="AD90" s="39" t="n">
        <f aca="false">IF(AQ90="7",BH90,0)</f>
        <v>0</v>
      </c>
      <c r="AE90" s="39" t="n">
        <f aca="false">IF(AQ90="7",BI90,0)</f>
        <v>0</v>
      </c>
      <c r="AF90" s="39" t="n">
        <f aca="false">IF(AQ90="2",BH90,0)</f>
        <v>0</v>
      </c>
      <c r="AG90" s="39" t="n">
        <f aca="false">IF(AQ90="2",BI90,0)</f>
        <v>0</v>
      </c>
      <c r="AH90" s="39" t="n">
        <f aca="false">IF(AQ90="0",BJ90,0)</f>
        <v>0</v>
      </c>
      <c r="AI90" s="23" t="s">
        <v>217</v>
      </c>
      <c r="AJ90" s="45" t="n">
        <f aca="false">IF(AN90=0,L90,0)</f>
        <v>0</v>
      </c>
      <c r="AK90" s="45" t="n">
        <f aca="false">IF(AN90=21,L90,0)</f>
        <v>0</v>
      </c>
      <c r="AL90" s="45" t="n">
        <f aca="false">IF(AN90=21,L90,0)</f>
        <v>0</v>
      </c>
      <c r="AN90" s="39" t="n">
        <v>21</v>
      </c>
      <c r="AO90" s="39" t="n">
        <f aca="false">H90*1</f>
        <v>0</v>
      </c>
      <c r="AP90" s="39" t="n">
        <f aca="false">H90*(1-1)</f>
        <v>0</v>
      </c>
      <c r="AQ90" s="46" t="s">
        <v>54</v>
      </c>
      <c r="AV90" s="39" t="n">
        <f aca="false">AW90+AX90</f>
        <v>0</v>
      </c>
      <c r="AW90" s="39" t="n">
        <f aca="false">G90*AO90</f>
        <v>0</v>
      </c>
      <c r="AX90" s="39" t="n">
        <f aca="false">G90*AP90</f>
        <v>0</v>
      </c>
      <c r="AY90" s="40" t="s">
        <v>60</v>
      </c>
      <c r="AZ90" s="40" t="s">
        <v>222</v>
      </c>
      <c r="BA90" s="23" t="s">
        <v>223</v>
      </c>
      <c r="BC90" s="39" t="n">
        <f aca="false">AW90+AX90</f>
        <v>0</v>
      </c>
      <c r="BD90" s="39" t="n">
        <f aca="false">H90/(100-BE90)*100</f>
        <v>0</v>
      </c>
      <c r="BE90" s="39" t="n">
        <v>0</v>
      </c>
      <c r="BF90" s="39" t="n">
        <f aca="false">O90</f>
        <v>0</v>
      </c>
      <c r="BH90" s="45" t="n">
        <f aca="false">G90*AO90</f>
        <v>0</v>
      </c>
      <c r="BI90" s="45" t="n">
        <f aca="false">G90*AP90</f>
        <v>0</v>
      </c>
      <c r="BJ90" s="45" t="n">
        <f aca="false">G90*H90</f>
        <v>0</v>
      </c>
      <c r="BK90" s="45"/>
      <c r="BL90" s="39" t="n">
        <v>184</v>
      </c>
      <c r="BW90" s="39" t="str">
        <f aca="false">I90</f>
        <v>21</v>
      </c>
      <c r="BX90" s="44" t="s">
        <v>103</v>
      </c>
    </row>
    <row r="91" customFormat="false" ht="15" hidden="false" customHeight="true" outlineLevel="0" collapsed="false">
      <c r="A91" s="42" t="s">
        <v>243</v>
      </c>
      <c r="B91" s="43" t="s">
        <v>217</v>
      </c>
      <c r="C91" s="43" t="s">
        <v>147</v>
      </c>
      <c r="D91" s="44" t="s">
        <v>244</v>
      </c>
      <c r="E91" s="44"/>
      <c r="F91" s="43" t="s">
        <v>130</v>
      </c>
      <c r="G91" s="45" t="n">
        <v>12.761</v>
      </c>
      <c r="H91" s="45" t="n">
        <v>0</v>
      </c>
      <c r="I91" s="46" t="s">
        <v>58</v>
      </c>
      <c r="J91" s="45" t="n">
        <f aca="false">G91*AO91</f>
        <v>0</v>
      </c>
      <c r="K91" s="45" t="n">
        <f aca="false">G91*AP91</f>
        <v>0</v>
      </c>
      <c r="L91" s="45" t="n">
        <f aca="false">G91*H91</f>
        <v>0</v>
      </c>
      <c r="M91" s="45" t="n">
        <f aca="false">L91*(1+BW91/100)</f>
        <v>0</v>
      </c>
      <c r="N91" s="45" t="n">
        <v>0.1</v>
      </c>
      <c r="O91" s="45" t="n">
        <f aca="false">G91*N91</f>
        <v>1.2761</v>
      </c>
      <c r="P91" s="47"/>
      <c r="Z91" s="39" t="n">
        <f aca="false">IF(AQ91="5",BJ91,0)</f>
        <v>0</v>
      </c>
      <c r="AB91" s="39" t="n">
        <f aca="false">IF(AQ91="1",BH91,0)</f>
        <v>0</v>
      </c>
      <c r="AC91" s="39" t="n">
        <f aca="false">IF(AQ91="1",BI91,0)</f>
        <v>0</v>
      </c>
      <c r="AD91" s="39" t="n">
        <f aca="false">IF(AQ91="7",BH91,0)</f>
        <v>0</v>
      </c>
      <c r="AE91" s="39" t="n">
        <f aca="false">IF(AQ91="7",BI91,0)</f>
        <v>0</v>
      </c>
      <c r="AF91" s="39" t="n">
        <f aca="false">IF(AQ91="2",BH91,0)</f>
        <v>0</v>
      </c>
      <c r="AG91" s="39" t="n">
        <f aca="false">IF(AQ91="2",BI91,0)</f>
        <v>0</v>
      </c>
      <c r="AH91" s="39" t="n">
        <f aca="false">IF(AQ91="0",BJ91,0)</f>
        <v>0</v>
      </c>
      <c r="AI91" s="23" t="s">
        <v>217</v>
      </c>
      <c r="AJ91" s="45" t="n">
        <f aca="false">IF(AN91=0,L91,0)</f>
        <v>0</v>
      </c>
      <c r="AK91" s="45" t="n">
        <f aca="false">IF(AN91=21,L91,0)</f>
        <v>0</v>
      </c>
      <c r="AL91" s="45" t="n">
        <f aca="false">IF(AN91=21,L91,0)</f>
        <v>0</v>
      </c>
      <c r="AN91" s="39" t="n">
        <v>21</v>
      </c>
      <c r="AO91" s="39" t="n">
        <f aca="false">H91*1</f>
        <v>0</v>
      </c>
      <c r="AP91" s="39" t="n">
        <f aca="false">H91*(1-1)</f>
        <v>0</v>
      </c>
      <c r="AQ91" s="46" t="s">
        <v>54</v>
      </c>
      <c r="AV91" s="39" t="n">
        <f aca="false">AW91+AX91</f>
        <v>0</v>
      </c>
      <c r="AW91" s="39" t="n">
        <f aca="false">G91*AO91</f>
        <v>0</v>
      </c>
      <c r="AX91" s="39" t="n">
        <f aca="false">G91*AP91</f>
        <v>0</v>
      </c>
      <c r="AY91" s="40" t="s">
        <v>60</v>
      </c>
      <c r="AZ91" s="40" t="s">
        <v>222</v>
      </c>
      <c r="BA91" s="23" t="s">
        <v>223</v>
      </c>
      <c r="BC91" s="39" t="n">
        <f aca="false">AW91+AX91</f>
        <v>0</v>
      </c>
      <c r="BD91" s="39" t="n">
        <f aca="false">H91/(100-BE91)*100</f>
        <v>0</v>
      </c>
      <c r="BE91" s="39" t="n">
        <v>0</v>
      </c>
      <c r="BF91" s="39" t="n">
        <f aca="false">O91</f>
        <v>1.2761</v>
      </c>
      <c r="BH91" s="45" t="n">
        <f aca="false">G91*AO91</f>
        <v>0</v>
      </c>
      <c r="BI91" s="45" t="n">
        <f aca="false">G91*AP91</f>
        <v>0</v>
      </c>
      <c r="BJ91" s="45" t="n">
        <f aca="false">G91*H91</f>
        <v>0</v>
      </c>
      <c r="BK91" s="45"/>
      <c r="BL91" s="39" t="n">
        <v>184</v>
      </c>
      <c r="BW91" s="39" t="str">
        <f aca="false">I91</f>
        <v>21</v>
      </c>
      <c r="BX91" s="44" t="s">
        <v>244</v>
      </c>
    </row>
    <row r="92" customFormat="false" ht="15" hidden="false" customHeight="true" outlineLevel="0" collapsed="false">
      <c r="A92" s="42" t="s">
        <v>245</v>
      </c>
      <c r="B92" s="43" t="s">
        <v>217</v>
      </c>
      <c r="C92" s="43" t="s">
        <v>142</v>
      </c>
      <c r="D92" s="44" t="s">
        <v>246</v>
      </c>
      <c r="E92" s="44"/>
      <c r="F92" s="43" t="s">
        <v>110</v>
      </c>
      <c r="G92" s="45" t="n">
        <v>5</v>
      </c>
      <c r="H92" s="45" t="n">
        <v>0</v>
      </c>
      <c r="I92" s="46" t="s">
        <v>58</v>
      </c>
      <c r="J92" s="45" t="n">
        <f aca="false">G92*AO92</f>
        <v>0</v>
      </c>
      <c r="K92" s="45" t="n">
        <f aca="false">G92*AP92</f>
        <v>0</v>
      </c>
      <c r="L92" s="45" t="n">
        <f aca="false">G92*H92</f>
        <v>0</v>
      </c>
      <c r="M92" s="45" t="n">
        <f aca="false">L92*(1+BW92/100)</f>
        <v>0</v>
      </c>
      <c r="N92" s="45" t="n">
        <v>0.003</v>
      </c>
      <c r="O92" s="45" t="n">
        <f aca="false">G92*N92</f>
        <v>0.015</v>
      </c>
      <c r="P92" s="47"/>
      <c r="Z92" s="39" t="n">
        <f aca="false">IF(AQ92="5",BJ92,0)</f>
        <v>0</v>
      </c>
      <c r="AB92" s="39" t="n">
        <f aca="false">IF(AQ92="1",BH92,0)</f>
        <v>0</v>
      </c>
      <c r="AC92" s="39" t="n">
        <f aca="false">IF(AQ92="1",BI92,0)</f>
        <v>0</v>
      </c>
      <c r="AD92" s="39" t="n">
        <f aca="false">IF(AQ92="7",BH92,0)</f>
        <v>0</v>
      </c>
      <c r="AE92" s="39" t="n">
        <f aca="false">IF(AQ92="7",BI92,0)</f>
        <v>0</v>
      </c>
      <c r="AF92" s="39" t="n">
        <f aca="false">IF(AQ92="2",BH92,0)</f>
        <v>0</v>
      </c>
      <c r="AG92" s="39" t="n">
        <f aca="false">IF(AQ92="2",BI92,0)</f>
        <v>0</v>
      </c>
      <c r="AH92" s="39" t="n">
        <f aca="false">IF(AQ92="0",BJ92,0)</f>
        <v>0</v>
      </c>
      <c r="AI92" s="23" t="s">
        <v>217</v>
      </c>
      <c r="AJ92" s="45" t="n">
        <f aca="false">IF(AN92=0,L92,0)</f>
        <v>0</v>
      </c>
      <c r="AK92" s="45" t="n">
        <f aca="false">IF(AN92=21,L92,0)</f>
        <v>0</v>
      </c>
      <c r="AL92" s="45" t="n">
        <f aca="false">IF(AN92=21,L92,0)</f>
        <v>0</v>
      </c>
      <c r="AN92" s="39" t="n">
        <v>21</v>
      </c>
      <c r="AO92" s="39" t="n">
        <f aca="false">H92*1</f>
        <v>0</v>
      </c>
      <c r="AP92" s="39" t="n">
        <f aca="false">H92*(1-1)</f>
        <v>0</v>
      </c>
      <c r="AQ92" s="46" t="s">
        <v>54</v>
      </c>
      <c r="AV92" s="39" t="n">
        <f aca="false">AW92+AX92</f>
        <v>0</v>
      </c>
      <c r="AW92" s="39" t="n">
        <f aca="false">G92*AO92</f>
        <v>0</v>
      </c>
      <c r="AX92" s="39" t="n">
        <f aca="false">G92*AP92</f>
        <v>0</v>
      </c>
      <c r="AY92" s="40" t="s">
        <v>60</v>
      </c>
      <c r="AZ92" s="40" t="s">
        <v>222</v>
      </c>
      <c r="BA92" s="23" t="s">
        <v>223</v>
      </c>
      <c r="BC92" s="39" t="n">
        <f aca="false">AW92+AX92</f>
        <v>0</v>
      </c>
      <c r="BD92" s="39" t="n">
        <f aca="false">H92/(100-BE92)*100</f>
        <v>0</v>
      </c>
      <c r="BE92" s="39" t="n">
        <v>0</v>
      </c>
      <c r="BF92" s="39" t="n">
        <f aca="false">O92</f>
        <v>0.015</v>
      </c>
      <c r="BH92" s="45" t="n">
        <f aca="false">G92*AO92</f>
        <v>0</v>
      </c>
      <c r="BI92" s="45" t="n">
        <f aca="false">G92*AP92</f>
        <v>0</v>
      </c>
      <c r="BJ92" s="45" t="n">
        <f aca="false">G92*H92</f>
        <v>0</v>
      </c>
      <c r="BK92" s="45"/>
      <c r="BL92" s="39" t="n">
        <v>184</v>
      </c>
      <c r="BW92" s="39" t="str">
        <f aca="false">I92</f>
        <v>21</v>
      </c>
      <c r="BX92" s="44" t="s">
        <v>246</v>
      </c>
    </row>
    <row r="93" customFormat="false" ht="24.75" hidden="false" customHeight="true" outlineLevel="0" collapsed="false">
      <c r="A93" s="42" t="s">
        <v>247</v>
      </c>
      <c r="B93" s="43" t="s">
        <v>217</v>
      </c>
      <c r="C93" s="43" t="s">
        <v>142</v>
      </c>
      <c r="D93" s="44" t="s">
        <v>248</v>
      </c>
      <c r="E93" s="44"/>
      <c r="F93" s="43" t="s">
        <v>110</v>
      </c>
      <c r="G93" s="45" t="n">
        <v>47</v>
      </c>
      <c r="H93" s="45" t="n">
        <v>0</v>
      </c>
      <c r="I93" s="46" t="s">
        <v>58</v>
      </c>
      <c r="J93" s="45" t="n">
        <f aca="false">G93*AO93</f>
        <v>0</v>
      </c>
      <c r="K93" s="45" t="n">
        <f aca="false">G93*AP93</f>
        <v>0</v>
      </c>
      <c r="L93" s="45" t="n">
        <f aca="false">G93*H93</f>
        <v>0</v>
      </c>
      <c r="M93" s="45" t="n">
        <f aca="false">L93*(1+BW93/100)</f>
        <v>0</v>
      </c>
      <c r="N93" s="45" t="n">
        <v>0.003</v>
      </c>
      <c r="O93" s="45" t="n">
        <f aca="false">G93*N93</f>
        <v>0.141</v>
      </c>
      <c r="P93" s="47"/>
      <c r="Z93" s="39" t="n">
        <f aca="false">IF(AQ93="5",BJ93,0)</f>
        <v>0</v>
      </c>
      <c r="AB93" s="39" t="n">
        <f aca="false">IF(AQ93="1",BH93,0)</f>
        <v>0</v>
      </c>
      <c r="AC93" s="39" t="n">
        <f aca="false">IF(AQ93="1",BI93,0)</f>
        <v>0</v>
      </c>
      <c r="AD93" s="39" t="n">
        <f aca="false">IF(AQ93="7",BH93,0)</f>
        <v>0</v>
      </c>
      <c r="AE93" s="39" t="n">
        <f aca="false">IF(AQ93="7",BI93,0)</f>
        <v>0</v>
      </c>
      <c r="AF93" s="39" t="n">
        <f aca="false">IF(AQ93="2",BH93,0)</f>
        <v>0</v>
      </c>
      <c r="AG93" s="39" t="n">
        <f aca="false">IF(AQ93="2",BI93,0)</f>
        <v>0</v>
      </c>
      <c r="AH93" s="39" t="n">
        <f aca="false">IF(AQ93="0",BJ93,0)</f>
        <v>0</v>
      </c>
      <c r="AI93" s="23" t="s">
        <v>217</v>
      </c>
      <c r="AJ93" s="45" t="n">
        <f aca="false">IF(AN93=0,L93,0)</f>
        <v>0</v>
      </c>
      <c r="AK93" s="45" t="n">
        <f aca="false">IF(AN93=21,L93,0)</f>
        <v>0</v>
      </c>
      <c r="AL93" s="45" t="n">
        <f aca="false">IF(AN93=21,L93,0)</f>
        <v>0</v>
      </c>
      <c r="AN93" s="39" t="n">
        <v>21</v>
      </c>
      <c r="AO93" s="39" t="n">
        <f aca="false">H93*1</f>
        <v>0</v>
      </c>
      <c r="AP93" s="39" t="n">
        <f aca="false">H93*(1-1)</f>
        <v>0</v>
      </c>
      <c r="AQ93" s="46" t="s">
        <v>54</v>
      </c>
      <c r="AV93" s="39" t="n">
        <f aca="false">AW93+AX93</f>
        <v>0</v>
      </c>
      <c r="AW93" s="39" t="n">
        <f aca="false">G93*AO93</f>
        <v>0</v>
      </c>
      <c r="AX93" s="39" t="n">
        <f aca="false">G93*AP93</f>
        <v>0</v>
      </c>
      <c r="AY93" s="40" t="s">
        <v>60</v>
      </c>
      <c r="AZ93" s="40" t="s">
        <v>222</v>
      </c>
      <c r="BA93" s="23" t="s">
        <v>223</v>
      </c>
      <c r="BC93" s="39" t="n">
        <f aca="false">AW93+AX93</f>
        <v>0</v>
      </c>
      <c r="BD93" s="39" t="n">
        <f aca="false">H93/(100-BE93)*100</f>
        <v>0</v>
      </c>
      <c r="BE93" s="39" t="n">
        <v>0</v>
      </c>
      <c r="BF93" s="39" t="n">
        <f aca="false">O93</f>
        <v>0.141</v>
      </c>
      <c r="BH93" s="45" t="n">
        <f aca="false">G93*AO93</f>
        <v>0</v>
      </c>
      <c r="BI93" s="45" t="n">
        <f aca="false">G93*AP93</f>
        <v>0</v>
      </c>
      <c r="BJ93" s="45" t="n">
        <f aca="false">G93*H93</f>
        <v>0</v>
      </c>
      <c r="BK93" s="45"/>
      <c r="BL93" s="39" t="n">
        <v>184</v>
      </c>
      <c r="BW93" s="39" t="str">
        <f aca="false">I93</f>
        <v>21</v>
      </c>
      <c r="BX93" s="44" t="s">
        <v>248</v>
      </c>
    </row>
    <row r="94" customFormat="false" ht="15" hidden="false" customHeight="true" outlineLevel="0" collapsed="false">
      <c r="A94" s="33"/>
      <c r="B94" s="34" t="s">
        <v>249</v>
      </c>
      <c r="C94" s="34"/>
      <c r="D94" s="35" t="s">
        <v>250</v>
      </c>
      <c r="E94" s="35"/>
      <c r="F94" s="36" t="s">
        <v>4</v>
      </c>
      <c r="G94" s="36" t="s">
        <v>4</v>
      </c>
      <c r="H94" s="36" t="s">
        <v>4</v>
      </c>
      <c r="I94" s="36" t="s">
        <v>4</v>
      </c>
      <c r="J94" s="3" t="n">
        <f aca="false">J95</f>
        <v>0</v>
      </c>
      <c r="K94" s="3" t="n">
        <f aca="false">K95</f>
        <v>0</v>
      </c>
      <c r="L94" s="3" t="n">
        <f aca="false">L95</f>
        <v>0</v>
      </c>
      <c r="M94" s="3" t="n">
        <f aca="false">M95</f>
        <v>0</v>
      </c>
      <c r="N94" s="23"/>
      <c r="O94" s="3" t="n">
        <f aca="false">O95</f>
        <v>1.43254</v>
      </c>
      <c r="P94" s="37"/>
    </row>
    <row r="95" customFormat="false" ht="15" hidden="false" customHeight="true" outlineLevel="0" collapsed="false">
      <c r="A95" s="33"/>
      <c r="B95" s="34" t="s">
        <v>249</v>
      </c>
      <c r="C95" s="34" t="s">
        <v>52</v>
      </c>
      <c r="D95" s="35" t="s">
        <v>53</v>
      </c>
      <c r="E95" s="35"/>
      <c r="F95" s="36" t="s">
        <v>4</v>
      </c>
      <c r="G95" s="36" t="s">
        <v>4</v>
      </c>
      <c r="H95" s="36" t="s">
        <v>4</v>
      </c>
      <c r="I95" s="36" t="s">
        <v>4</v>
      </c>
      <c r="J95" s="3" t="n">
        <f aca="false">SUM(J96:J109)</f>
        <v>0</v>
      </c>
      <c r="K95" s="3" t="n">
        <f aca="false">SUM(K96:K109)</f>
        <v>0</v>
      </c>
      <c r="L95" s="3" t="n">
        <f aca="false">SUM(L96:L109)</f>
        <v>0</v>
      </c>
      <c r="M95" s="3" t="n">
        <f aca="false">SUM(M96:M109)</f>
        <v>0</v>
      </c>
      <c r="N95" s="23"/>
      <c r="O95" s="3" t="n">
        <f aca="false">SUM(O96:O109)</f>
        <v>1.43254</v>
      </c>
      <c r="P95" s="37"/>
      <c r="AI95" s="23" t="s">
        <v>249</v>
      </c>
      <c r="AS95" s="3" t="n">
        <f aca="false">SUM(AJ96:AJ109)</f>
        <v>0</v>
      </c>
      <c r="AT95" s="3" t="n">
        <f aca="false">SUM(AK96:AK109)</f>
        <v>0</v>
      </c>
      <c r="AU95" s="3" t="n">
        <f aca="false">SUM(AL96:AL109)</f>
        <v>0</v>
      </c>
    </row>
    <row r="96" customFormat="false" ht="15" hidden="false" customHeight="true" outlineLevel="0" collapsed="false">
      <c r="A96" s="38" t="s">
        <v>251</v>
      </c>
      <c r="B96" s="11" t="s">
        <v>249</v>
      </c>
      <c r="C96" s="11" t="s">
        <v>220</v>
      </c>
      <c r="D96" s="10" t="s">
        <v>221</v>
      </c>
      <c r="E96" s="10"/>
      <c r="F96" s="11" t="s">
        <v>57</v>
      </c>
      <c r="G96" s="39" t="n">
        <v>7194</v>
      </c>
      <c r="H96" s="39" t="n">
        <v>0</v>
      </c>
      <c r="I96" s="40" t="s">
        <v>58</v>
      </c>
      <c r="J96" s="39" t="n">
        <f aca="false">G96*AO96</f>
        <v>0</v>
      </c>
      <c r="K96" s="39" t="n">
        <f aca="false">G96*AP96</f>
        <v>0</v>
      </c>
      <c r="L96" s="39" t="n">
        <f aca="false">G96*H96</f>
        <v>0</v>
      </c>
      <c r="M96" s="39" t="n">
        <f aca="false">L96*(1+BW96/100)</f>
        <v>0</v>
      </c>
      <c r="N96" s="39" t="n">
        <v>0</v>
      </c>
      <c r="O96" s="39" t="n">
        <f aca="false">G96*N96</f>
        <v>0</v>
      </c>
      <c r="P96" s="41" t="s">
        <v>59</v>
      </c>
      <c r="Z96" s="39" t="n">
        <f aca="false">IF(AQ96="5",BJ96,0)</f>
        <v>0</v>
      </c>
      <c r="AB96" s="39" t="n">
        <f aca="false">IF(AQ96="1",BH96,0)</f>
        <v>0</v>
      </c>
      <c r="AC96" s="39" t="n">
        <f aca="false">IF(AQ96="1",BI96,0)</f>
        <v>0</v>
      </c>
      <c r="AD96" s="39" t="n">
        <f aca="false">IF(AQ96="7",BH96,0)</f>
        <v>0</v>
      </c>
      <c r="AE96" s="39" t="n">
        <f aca="false">IF(AQ96="7",BI96,0)</f>
        <v>0</v>
      </c>
      <c r="AF96" s="39" t="n">
        <f aca="false">IF(AQ96="2",BH96,0)</f>
        <v>0</v>
      </c>
      <c r="AG96" s="39" t="n">
        <f aca="false">IF(AQ96="2",BI96,0)</f>
        <v>0</v>
      </c>
      <c r="AH96" s="39" t="n">
        <f aca="false">IF(AQ96="0",BJ96,0)</f>
        <v>0</v>
      </c>
      <c r="AI96" s="23" t="s">
        <v>249</v>
      </c>
      <c r="AJ96" s="39" t="n">
        <f aca="false">IF(AN96=0,L96,0)</f>
        <v>0</v>
      </c>
      <c r="AK96" s="39" t="n">
        <f aca="false">IF(AN96=21,L96,0)</f>
        <v>0</v>
      </c>
      <c r="AL96" s="39" t="n">
        <f aca="false">IF(AN96=21,L96,0)</f>
        <v>0</v>
      </c>
      <c r="AN96" s="39" t="n">
        <v>21</v>
      </c>
      <c r="AO96" s="39" t="n">
        <f aca="false">H96*0.013571429</f>
        <v>0</v>
      </c>
      <c r="AP96" s="39" t="n">
        <f aca="false">H96*(1-0.013571429)</f>
        <v>0</v>
      </c>
      <c r="AQ96" s="40" t="s">
        <v>54</v>
      </c>
      <c r="AV96" s="39" t="n">
        <f aca="false">AW96+AX96</f>
        <v>0</v>
      </c>
      <c r="AW96" s="39" t="n">
        <f aca="false">G96*AO96</f>
        <v>0</v>
      </c>
      <c r="AX96" s="39" t="n">
        <f aca="false">G96*AP96</f>
        <v>0</v>
      </c>
      <c r="AY96" s="40" t="s">
        <v>60</v>
      </c>
      <c r="AZ96" s="40" t="s">
        <v>252</v>
      </c>
      <c r="BA96" s="23" t="s">
        <v>253</v>
      </c>
      <c r="BC96" s="39" t="n">
        <f aca="false">AW96+AX96</f>
        <v>0</v>
      </c>
      <c r="BD96" s="39" t="n">
        <f aca="false">H96/(100-BE96)*100</f>
        <v>0</v>
      </c>
      <c r="BE96" s="39" t="n">
        <v>0</v>
      </c>
      <c r="BF96" s="39" t="n">
        <f aca="false">O96</f>
        <v>0</v>
      </c>
      <c r="BH96" s="39" t="n">
        <f aca="false">G96*AO96</f>
        <v>0</v>
      </c>
      <c r="BI96" s="39" t="n">
        <f aca="false">G96*AP96</f>
        <v>0</v>
      </c>
      <c r="BJ96" s="39" t="n">
        <f aca="false">G96*H96</f>
        <v>0</v>
      </c>
      <c r="BK96" s="39"/>
      <c r="BL96" s="39" t="n">
        <v>184</v>
      </c>
      <c r="BW96" s="39" t="str">
        <f aca="false">I96</f>
        <v>21</v>
      </c>
      <c r="BX96" s="10" t="s">
        <v>221</v>
      </c>
    </row>
    <row r="97" customFormat="false" ht="15" hidden="false" customHeight="true" outlineLevel="0" collapsed="false">
      <c r="A97" s="38" t="s">
        <v>254</v>
      </c>
      <c r="B97" s="11" t="s">
        <v>249</v>
      </c>
      <c r="C97" s="11" t="s">
        <v>225</v>
      </c>
      <c r="D97" s="10" t="s">
        <v>226</v>
      </c>
      <c r="E97" s="10"/>
      <c r="F97" s="11" t="s">
        <v>227</v>
      </c>
      <c r="G97" s="39" t="n">
        <v>35.97</v>
      </c>
      <c r="H97" s="39" t="n">
        <v>0</v>
      </c>
      <c r="I97" s="40" t="s">
        <v>58</v>
      </c>
      <c r="J97" s="39" t="n">
        <f aca="false">G97*AO97</f>
        <v>0</v>
      </c>
      <c r="K97" s="39" t="n">
        <f aca="false">G97*AP97</f>
        <v>0</v>
      </c>
      <c r="L97" s="39" t="n">
        <f aca="false">G97*H97</f>
        <v>0</v>
      </c>
      <c r="M97" s="39" t="n">
        <f aca="false">L97*(1+BW97/100)</f>
        <v>0</v>
      </c>
      <c r="N97" s="39" t="n">
        <v>0</v>
      </c>
      <c r="O97" s="39" t="n">
        <f aca="false">G97*N97</f>
        <v>0</v>
      </c>
      <c r="P97" s="41" t="s">
        <v>59</v>
      </c>
      <c r="Z97" s="39" t="n">
        <f aca="false">IF(AQ97="5",BJ97,0)</f>
        <v>0</v>
      </c>
      <c r="AB97" s="39" t="n">
        <f aca="false">IF(AQ97="1",BH97,0)</f>
        <v>0</v>
      </c>
      <c r="AC97" s="39" t="n">
        <f aca="false">IF(AQ97="1",BI97,0)</f>
        <v>0</v>
      </c>
      <c r="AD97" s="39" t="n">
        <f aca="false">IF(AQ97="7",BH97,0)</f>
        <v>0</v>
      </c>
      <c r="AE97" s="39" t="n">
        <f aca="false">IF(AQ97="7",BI97,0)</f>
        <v>0</v>
      </c>
      <c r="AF97" s="39" t="n">
        <f aca="false">IF(AQ97="2",BH97,0)</f>
        <v>0</v>
      </c>
      <c r="AG97" s="39" t="n">
        <f aca="false">IF(AQ97="2",BI97,0)</f>
        <v>0</v>
      </c>
      <c r="AH97" s="39" t="n">
        <f aca="false">IF(AQ97="0",BJ97,0)</f>
        <v>0</v>
      </c>
      <c r="AI97" s="23" t="s">
        <v>249</v>
      </c>
      <c r="AJ97" s="39" t="n">
        <f aca="false">IF(AN97=0,L97,0)</f>
        <v>0</v>
      </c>
      <c r="AK97" s="39" t="n">
        <f aca="false">IF(AN97=21,L97,0)</f>
        <v>0</v>
      </c>
      <c r="AL97" s="39" t="n">
        <f aca="false">IF(AN97=21,L97,0)</f>
        <v>0</v>
      </c>
      <c r="AN97" s="39" t="n">
        <v>21</v>
      </c>
      <c r="AO97" s="39" t="n">
        <f aca="false">H97*0</f>
        <v>0</v>
      </c>
      <c r="AP97" s="39" t="n">
        <f aca="false">H97*(1-0)</f>
        <v>0</v>
      </c>
      <c r="AQ97" s="40" t="s">
        <v>54</v>
      </c>
      <c r="AV97" s="39" t="n">
        <f aca="false">AW97+AX97</f>
        <v>0</v>
      </c>
      <c r="AW97" s="39" t="n">
        <f aca="false">G97*AO97</f>
        <v>0</v>
      </c>
      <c r="AX97" s="39" t="n">
        <f aca="false">G97*AP97</f>
        <v>0</v>
      </c>
      <c r="AY97" s="40" t="s">
        <v>60</v>
      </c>
      <c r="AZ97" s="40" t="s">
        <v>252</v>
      </c>
      <c r="BA97" s="23" t="s">
        <v>253</v>
      </c>
      <c r="BC97" s="39" t="n">
        <f aca="false">AW97+AX97</f>
        <v>0</v>
      </c>
      <c r="BD97" s="39" t="n">
        <f aca="false">H97/(100-BE97)*100</f>
        <v>0</v>
      </c>
      <c r="BE97" s="39" t="n">
        <v>0</v>
      </c>
      <c r="BF97" s="39" t="n">
        <f aca="false">O97</f>
        <v>0</v>
      </c>
      <c r="BH97" s="39" t="n">
        <f aca="false">G97*AO97</f>
        <v>0</v>
      </c>
      <c r="BI97" s="39" t="n">
        <f aca="false">G97*AP97</f>
        <v>0</v>
      </c>
      <c r="BJ97" s="39" t="n">
        <f aca="false">G97*H97</f>
        <v>0</v>
      </c>
      <c r="BK97" s="39"/>
      <c r="BL97" s="39" t="n">
        <v>184</v>
      </c>
      <c r="BW97" s="39" t="str">
        <f aca="false">I97</f>
        <v>21</v>
      </c>
      <c r="BX97" s="10" t="s">
        <v>226</v>
      </c>
    </row>
    <row r="98" customFormat="false" ht="15" hidden="false" customHeight="true" outlineLevel="0" collapsed="false">
      <c r="A98" s="38" t="s">
        <v>255</v>
      </c>
      <c r="B98" s="11" t="s">
        <v>249</v>
      </c>
      <c r="C98" s="11" t="s">
        <v>125</v>
      </c>
      <c r="D98" s="10" t="s">
        <v>229</v>
      </c>
      <c r="E98" s="10"/>
      <c r="F98" s="11" t="s">
        <v>57</v>
      </c>
      <c r="G98" s="39" t="n">
        <v>179.85</v>
      </c>
      <c r="H98" s="39" t="n">
        <v>0</v>
      </c>
      <c r="I98" s="40" t="s">
        <v>58</v>
      </c>
      <c r="J98" s="39" t="n">
        <f aca="false">G98*AO98</f>
        <v>0</v>
      </c>
      <c r="K98" s="39" t="n">
        <f aca="false">G98*AP98</f>
        <v>0</v>
      </c>
      <c r="L98" s="39" t="n">
        <f aca="false">G98*H98</f>
        <v>0</v>
      </c>
      <c r="M98" s="39" t="n">
        <f aca="false">L98*(1+BW98/100)</f>
        <v>0</v>
      </c>
      <c r="N98" s="39" t="n">
        <v>0</v>
      </c>
      <c r="O98" s="39" t="n">
        <f aca="false">G98*N98</f>
        <v>0</v>
      </c>
      <c r="P98" s="41" t="s">
        <v>59</v>
      </c>
      <c r="Z98" s="39" t="n">
        <f aca="false">IF(AQ98="5",BJ98,0)</f>
        <v>0</v>
      </c>
      <c r="AB98" s="39" t="n">
        <f aca="false">IF(AQ98="1",BH98,0)</f>
        <v>0</v>
      </c>
      <c r="AC98" s="39" t="n">
        <f aca="false">IF(AQ98="1",BI98,0)</f>
        <v>0</v>
      </c>
      <c r="AD98" s="39" t="n">
        <f aca="false">IF(AQ98="7",BH98,0)</f>
        <v>0</v>
      </c>
      <c r="AE98" s="39" t="n">
        <f aca="false">IF(AQ98="7",BI98,0)</f>
        <v>0</v>
      </c>
      <c r="AF98" s="39" t="n">
        <f aca="false">IF(AQ98="2",BH98,0)</f>
        <v>0</v>
      </c>
      <c r="AG98" s="39" t="n">
        <f aca="false">IF(AQ98="2",BI98,0)</f>
        <v>0</v>
      </c>
      <c r="AH98" s="39" t="n">
        <f aca="false">IF(AQ98="0",BJ98,0)</f>
        <v>0</v>
      </c>
      <c r="AI98" s="23" t="s">
        <v>249</v>
      </c>
      <c r="AJ98" s="39" t="n">
        <f aca="false">IF(AN98=0,L98,0)</f>
        <v>0</v>
      </c>
      <c r="AK98" s="39" t="n">
        <f aca="false">IF(AN98=21,L98,0)</f>
        <v>0</v>
      </c>
      <c r="AL98" s="39" t="n">
        <f aca="false">IF(AN98=21,L98,0)</f>
        <v>0</v>
      </c>
      <c r="AN98" s="39" t="n">
        <v>21</v>
      </c>
      <c r="AO98" s="39" t="n">
        <f aca="false">H98*0</f>
        <v>0</v>
      </c>
      <c r="AP98" s="39" t="n">
        <f aca="false">H98*(1-0)</f>
        <v>0</v>
      </c>
      <c r="AQ98" s="40" t="s">
        <v>54</v>
      </c>
      <c r="AV98" s="39" t="n">
        <f aca="false">AW98+AX98</f>
        <v>0</v>
      </c>
      <c r="AW98" s="39" t="n">
        <f aca="false">G98*AO98</f>
        <v>0</v>
      </c>
      <c r="AX98" s="39" t="n">
        <f aca="false">G98*AP98</f>
        <v>0</v>
      </c>
      <c r="AY98" s="40" t="s">
        <v>60</v>
      </c>
      <c r="AZ98" s="40" t="s">
        <v>252</v>
      </c>
      <c r="BA98" s="23" t="s">
        <v>253</v>
      </c>
      <c r="BC98" s="39" t="n">
        <f aca="false">AW98+AX98</f>
        <v>0</v>
      </c>
      <c r="BD98" s="39" t="n">
        <f aca="false">H98/(100-BE98)*100</f>
        <v>0</v>
      </c>
      <c r="BE98" s="39" t="n">
        <v>0</v>
      </c>
      <c r="BF98" s="39" t="n">
        <f aca="false">O98</f>
        <v>0</v>
      </c>
      <c r="BH98" s="39" t="n">
        <f aca="false">G98*AO98</f>
        <v>0</v>
      </c>
      <c r="BI98" s="39" t="n">
        <f aca="false">G98*AP98</f>
        <v>0</v>
      </c>
      <c r="BJ98" s="39" t="n">
        <f aca="false">G98*H98</f>
        <v>0</v>
      </c>
      <c r="BK98" s="39"/>
      <c r="BL98" s="39" t="n">
        <v>184</v>
      </c>
      <c r="BW98" s="39" t="str">
        <f aca="false">I98</f>
        <v>21</v>
      </c>
      <c r="BX98" s="10" t="s">
        <v>229</v>
      </c>
    </row>
    <row r="99" customFormat="false" ht="15" hidden="false" customHeight="true" outlineLevel="0" collapsed="false">
      <c r="A99" s="38" t="s">
        <v>256</v>
      </c>
      <c r="B99" s="11" t="s">
        <v>249</v>
      </c>
      <c r="C99" s="11" t="s">
        <v>117</v>
      </c>
      <c r="D99" s="10" t="s">
        <v>231</v>
      </c>
      <c r="E99" s="10"/>
      <c r="F99" s="11" t="s">
        <v>110</v>
      </c>
      <c r="G99" s="39" t="n">
        <v>44</v>
      </c>
      <c r="H99" s="39" t="n">
        <v>0</v>
      </c>
      <c r="I99" s="40" t="s">
        <v>58</v>
      </c>
      <c r="J99" s="39" t="n">
        <f aca="false">G99*AO99</f>
        <v>0</v>
      </c>
      <c r="K99" s="39" t="n">
        <f aca="false">G99*AP99</f>
        <v>0</v>
      </c>
      <c r="L99" s="39" t="n">
        <f aca="false">G99*H99</f>
        <v>0</v>
      </c>
      <c r="M99" s="39" t="n">
        <f aca="false">L99*(1+BW99/100)</f>
        <v>0</v>
      </c>
      <c r="N99" s="39" t="n">
        <v>0</v>
      </c>
      <c r="O99" s="39" t="n">
        <f aca="false">G99*N99</f>
        <v>0</v>
      </c>
      <c r="P99" s="41" t="s">
        <v>59</v>
      </c>
      <c r="Z99" s="39" t="n">
        <f aca="false">IF(AQ99="5",BJ99,0)</f>
        <v>0</v>
      </c>
      <c r="AB99" s="39" t="n">
        <f aca="false">IF(AQ99="1",BH99,0)</f>
        <v>0</v>
      </c>
      <c r="AC99" s="39" t="n">
        <f aca="false">IF(AQ99="1",BI99,0)</f>
        <v>0</v>
      </c>
      <c r="AD99" s="39" t="n">
        <f aca="false">IF(AQ99="7",BH99,0)</f>
        <v>0</v>
      </c>
      <c r="AE99" s="39" t="n">
        <f aca="false">IF(AQ99="7",BI99,0)</f>
        <v>0</v>
      </c>
      <c r="AF99" s="39" t="n">
        <f aca="false">IF(AQ99="2",BH99,0)</f>
        <v>0</v>
      </c>
      <c r="AG99" s="39" t="n">
        <f aca="false">IF(AQ99="2",BI99,0)</f>
        <v>0</v>
      </c>
      <c r="AH99" s="39" t="n">
        <f aca="false">IF(AQ99="0",BJ99,0)</f>
        <v>0</v>
      </c>
      <c r="AI99" s="23" t="s">
        <v>249</v>
      </c>
      <c r="AJ99" s="39" t="n">
        <f aca="false">IF(AN99=0,L99,0)</f>
        <v>0</v>
      </c>
      <c r="AK99" s="39" t="n">
        <f aca="false">IF(AN99=21,L99,0)</f>
        <v>0</v>
      </c>
      <c r="AL99" s="39" t="n">
        <f aca="false">IF(AN99=21,L99,0)</f>
        <v>0</v>
      </c>
      <c r="AN99" s="39" t="n">
        <v>21</v>
      </c>
      <c r="AO99" s="39" t="n">
        <f aca="false">H99*0</f>
        <v>0</v>
      </c>
      <c r="AP99" s="39" t="n">
        <f aca="false">H99*(1-0)</f>
        <v>0</v>
      </c>
      <c r="AQ99" s="40" t="s">
        <v>54</v>
      </c>
      <c r="AV99" s="39" t="n">
        <f aca="false">AW99+AX99</f>
        <v>0</v>
      </c>
      <c r="AW99" s="39" t="n">
        <f aca="false">G99*AO99</f>
        <v>0</v>
      </c>
      <c r="AX99" s="39" t="n">
        <f aca="false">G99*AP99</f>
        <v>0</v>
      </c>
      <c r="AY99" s="40" t="s">
        <v>60</v>
      </c>
      <c r="AZ99" s="40" t="s">
        <v>252</v>
      </c>
      <c r="BA99" s="23" t="s">
        <v>253</v>
      </c>
      <c r="BC99" s="39" t="n">
        <f aca="false">AW99+AX99</f>
        <v>0</v>
      </c>
      <c r="BD99" s="39" t="n">
        <f aca="false">H99/(100-BE99)*100</f>
        <v>0</v>
      </c>
      <c r="BE99" s="39" t="n">
        <v>0</v>
      </c>
      <c r="BF99" s="39" t="n">
        <f aca="false">O99</f>
        <v>0</v>
      </c>
      <c r="BH99" s="39" t="n">
        <f aca="false">G99*AO99</f>
        <v>0</v>
      </c>
      <c r="BI99" s="39" t="n">
        <f aca="false">G99*AP99</f>
        <v>0</v>
      </c>
      <c r="BJ99" s="39" t="n">
        <f aca="false">G99*H99</f>
        <v>0</v>
      </c>
      <c r="BK99" s="39"/>
      <c r="BL99" s="39" t="n">
        <v>184</v>
      </c>
      <c r="BW99" s="39" t="str">
        <f aca="false">I99</f>
        <v>21</v>
      </c>
      <c r="BX99" s="10" t="s">
        <v>231</v>
      </c>
    </row>
    <row r="100" customFormat="false" ht="15" hidden="false" customHeight="true" outlineLevel="0" collapsed="false">
      <c r="A100" s="38" t="s">
        <v>257</v>
      </c>
      <c r="B100" s="11" t="s">
        <v>249</v>
      </c>
      <c r="C100" s="11" t="s">
        <v>120</v>
      </c>
      <c r="D100" s="10" t="s">
        <v>233</v>
      </c>
      <c r="E100" s="10"/>
      <c r="F100" s="11" t="s">
        <v>110</v>
      </c>
      <c r="G100" s="39" t="n">
        <v>44</v>
      </c>
      <c r="H100" s="39" t="n">
        <v>0</v>
      </c>
      <c r="I100" s="40" t="s">
        <v>58</v>
      </c>
      <c r="J100" s="39" t="n">
        <f aca="false">G100*AO100</f>
        <v>0</v>
      </c>
      <c r="K100" s="39" t="n">
        <f aca="false">G100*AP100</f>
        <v>0</v>
      </c>
      <c r="L100" s="39" t="n">
        <f aca="false">G100*H100</f>
        <v>0</v>
      </c>
      <c r="M100" s="39" t="n">
        <f aca="false">L100*(1+BW100/100)</f>
        <v>0</v>
      </c>
      <c r="N100" s="39" t="n">
        <v>1E-005</v>
      </c>
      <c r="O100" s="39" t="n">
        <f aca="false">G100*N100</f>
        <v>0.00044</v>
      </c>
      <c r="P100" s="41" t="s">
        <v>59</v>
      </c>
      <c r="Z100" s="39" t="n">
        <f aca="false">IF(AQ100="5",BJ100,0)</f>
        <v>0</v>
      </c>
      <c r="AB100" s="39" t="n">
        <f aca="false">IF(AQ100="1",BH100,0)</f>
        <v>0</v>
      </c>
      <c r="AC100" s="39" t="n">
        <f aca="false">IF(AQ100="1",BI100,0)</f>
        <v>0</v>
      </c>
      <c r="AD100" s="39" t="n">
        <f aca="false">IF(AQ100="7",BH100,0)</f>
        <v>0</v>
      </c>
      <c r="AE100" s="39" t="n">
        <f aca="false">IF(AQ100="7",BI100,0)</f>
        <v>0</v>
      </c>
      <c r="AF100" s="39" t="n">
        <f aca="false">IF(AQ100="2",BH100,0)</f>
        <v>0</v>
      </c>
      <c r="AG100" s="39" t="n">
        <f aca="false">IF(AQ100="2",BI100,0)</f>
        <v>0</v>
      </c>
      <c r="AH100" s="39" t="n">
        <f aca="false">IF(AQ100="0",BJ100,0)</f>
        <v>0</v>
      </c>
      <c r="AI100" s="23" t="s">
        <v>249</v>
      </c>
      <c r="AJ100" s="39" t="n">
        <f aca="false">IF(AN100=0,L100,0)</f>
        <v>0</v>
      </c>
      <c r="AK100" s="39" t="n">
        <f aca="false">IF(AN100=21,L100,0)</f>
        <v>0</v>
      </c>
      <c r="AL100" s="39" t="n">
        <f aca="false">IF(AN100=21,L100,0)</f>
        <v>0</v>
      </c>
      <c r="AN100" s="39" t="n">
        <v>21</v>
      </c>
      <c r="AO100" s="39" t="n">
        <f aca="false">H100*0.089200864</f>
        <v>0</v>
      </c>
      <c r="AP100" s="39" t="n">
        <f aca="false">H100*(1-0.089200864)</f>
        <v>0</v>
      </c>
      <c r="AQ100" s="40" t="s">
        <v>54</v>
      </c>
      <c r="AV100" s="39" t="n">
        <f aca="false">AW100+AX100</f>
        <v>0</v>
      </c>
      <c r="AW100" s="39" t="n">
        <f aca="false">G100*AO100</f>
        <v>0</v>
      </c>
      <c r="AX100" s="39" t="n">
        <f aca="false">G100*AP100</f>
        <v>0</v>
      </c>
      <c r="AY100" s="40" t="s">
        <v>60</v>
      </c>
      <c r="AZ100" s="40" t="s">
        <v>252</v>
      </c>
      <c r="BA100" s="23" t="s">
        <v>253</v>
      </c>
      <c r="BC100" s="39" t="n">
        <f aca="false">AW100+AX100</f>
        <v>0</v>
      </c>
      <c r="BD100" s="39" t="n">
        <f aca="false">H100/(100-BE100)*100</f>
        <v>0</v>
      </c>
      <c r="BE100" s="39" t="n">
        <v>0</v>
      </c>
      <c r="BF100" s="39" t="n">
        <f aca="false">O100</f>
        <v>0.00044</v>
      </c>
      <c r="BH100" s="39" t="n">
        <f aca="false">G100*AO100</f>
        <v>0</v>
      </c>
      <c r="BI100" s="39" t="n">
        <f aca="false">G100*AP100</f>
        <v>0</v>
      </c>
      <c r="BJ100" s="39" t="n">
        <f aca="false">G100*H100</f>
        <v>0</v>
      </c>
      <c r="BK100" s="39"/>
      <c r="BL100" s="39" t="n">
        <v>184</v>
      </c>
      <c r="BW100" s="39" t="str">
        <f aca="false">I100</f>
        <v>21</v>
      </c>
      <c r="BX100" s="10" t="s">
        <v>233</v>
      </c>
    </row>
    <row r="101" customFormat="false" ht="15" hidden="false" customHeight="true" outlineLevel="0" collapsed="false">
      <c r="A101" s="38" t="s">
        <v>258</v>
      </c>
      <c r="B101" s="11" t="s">
        <v>249</v>
      </c>
      <c r="C101" s="11" t="s">
        <v>128</v>
      </c>
      <c r="D101" s="10" t="s">
        <v>129</v>
      </c>
      <c r="E101" s="10"/>
      <c r="F101" s="11" t="s">
        <v>130</v>
      </c>
      <c r="G101" s="39" t="n">
        <v>224.75</v>
      </c>
      <c r="H101" s="39" t="n">
        <v>0</v>
      </c>
      <c r="I101" s="40" t="s">
        <v>58</v>
      </c>
      <c r="J101" s="39" t="n">
        <f aca="false">G101*AO101</f>
        <v>0</v>
      </c>
      <c r="K101" s="39" t="n">
        <f aca="false">G101*AP101</f>
        <v>0</v>
      </c>
      <c r="L101" s="39" t="n">
        <f aca="false">G101*H101</f>
        <v>0</v>
      </c>
      <c r="M101" s="39" t="n">
        <f aca="false">L101*(1+BW101/100)</f>
        <v>0</v>
      </c>
      <c r="N101" s="39" t="n">
        <v>0</v>
      </c>
      <c r="O101" s="39" t="n">
        <f aca="false">G101*N101</f>
        <v>0</v>
      </c>
      <c r="P101" s="41" t="s">
        <v>59</v>
      </c>
      <c r="Z101" s="39" t="n">
        <f aca="false">IF(AQ101="5",BJ101,0)</f>
        <v>0</v>
      </c>
      <c r="AB101" s="39" t="n">
        <f aca="false">IF(AQ101="1",BH101,0)</f>
        <v>0</v>
      </c>
      <c r="AC101" s="39" t="n">
        <f aca="false">IF(AQ101="1",BI101,0)</f>
        <v>0</v>
      </c>
      <c r="AD101" s="39" t="n">
        <f aca="false">IF(AQ101="7",BH101,0)</f>
        <v>0</v>
      </c>
      <c r="AE101" s="39" t="n">
        <f aca="false">IF(AQ101="7",BI101,0)</f>
        <v>0</v>
      </c>
      <c r="AF101" s="39" t="n">
        <f aca="false">IF(AQ101="2",BH101,0)</f>
        <v>0</v>
      </c>
      <c r="AG101" s="39" t="n">
        <f aca="false">IF(AQ101="2",BI101,0)</f>
        <v>0</v>
      </c>
      <c r="AH101" s="39" t="n">
        <f aca="false">IF(AQ101="0",BJ101,0)</f>
        <v>0</v>
      </c>
      <c r="AI101" s="23" t="s">
        <v>249</v>
      </c>
      <c r="AJ101" s="39" t="n">
        <f aca="false">IF(AN101=0,L101,0)</f>
        <v>0</v>
      </c>
      <c r="AK101" s="39" t="n">
        <f aca="false">IF(AN101=21,L101,0)</f>
        <v>0</v>
      </c>
      <c r="AL101" s="39" t="n">
        <f aca="false">IF(AN101=21,L101,0)</f>
        <v>0</v>
      </c>
      <c r="AN101" s="39" t="n">
        <v>21</v>
      </c>
      <c r="AO101" s="39" t="n">
        <f aca="false">H101*0</f>
        <v>0</v>
      </c>
      <c r="AP101" s="39" t="n">
        <f aca="false">H101*(1-0)</f>
        <v>0</v>
      </c>
      <c r="AQ101" s="40" t="s">
        <v>54</v>
      </c>
      <c r="AV101" s="39" t="n">
        <f aca="false">AW101+AX101</f>
        <v>0</v>
      </c>
      <c r="AW101" s="39" t="n">
        <f aca="false">G101*AO101</f>
        <v>0</v>
      </c>
      <c r="AX101" s="39" t="n">
        <f aca="false">G101*AP101</f>
        <v>0</v>
      </c>
      <c r="AY101" s="40" t="s">
        <v>60</v>
      </c>
      <c r="AZ101" s="40" t="s">
        <v>252</v>
      </c>
      <c r="BA101" s="23" t="s">
        <v>253</v>
      </c>
      <c r="BC101" s="39" t="n">
        <f aca="false">AW101+AX101</f>
        <v>0</v>
      </c>
      <c r="BD101" s="39" t="n">
        <f aca="false">H101/(100-BE101)*100</f>
        <v>0</v>
      </c>
      <c r="BE101" s="39" t="n">
        <v>0</v>
      </c>
      <c r="BF101" s="39" t="n">
        <f aca="false">O101</f>
        <v>0</v>
      </c>
      <c r="BH101" s="39" t="n">
        <f aca="false">G101*AO101</f>
        <v>0</v>
      </c>
      <c r="BI101" s="39" t="n">
        <f aca="false">G101*AP101</f>
        <v>0</v>
      </c>
      <c r="BJ101" s="39" t="n">
        <f aca="false">G101*H101</f>
        <v>0</v>
      </c>
      <c r="BK101" s="39"/>
      <c r="BL101" s="39" t="n">
        <v>184</v>
      </c>
      <c r="BW101" s="39" t="str">
        <f aca="false">I101</f>
        <v>21</v>
      </c>
      <c r="BX101" s="10" t="s">
        <v>129</v>
      </c>
    </row>
    <row r="102" customFormat="false" ht="24.75" hidden="false" customHeight="true" outlineLevel="0" collapsed="false">
      <c r="A102" s="38" t="s">
        <v>259</v>
      </c>
      <c r="B102" s="11" t="s">
        <v>249</v>
      </c>
      <c r="C102" s="11" t="s">
        <v>132</v>
      </c>
      <c r="D102" s="10" t="s">
        <v>236</v>
      </c>
      <c r="E102" s="10"/>
      <c r="F102" s="11" t="s">
        <v>130</v>
      </c>
      <c r="G102" s="39" t="n">
        <v>224.75</v>
      </c>
      <c r="H102" s="39" t="n">
        <v>0</v>
      </c>
      <c r="I102" s="40" t="s">
        <v>58</v>
      </c>
      <c r="J102" s="39" t="n">
        <f aca="false">G102*AO102</f>
        <v>0</v>
      </c>
      <c r="K102" s="39" t="n">
        <f aca="false">G102*AP102</f>
        <v>0</v>
      </c>
      <c r="L102" s="39" t="n">
        <f aca="false">G102*H102</f>
        <v>0</v>
      </c>
      <c r="M102" s="39" t="n">
        <f aca="false">L102*(1+BW102/100)</f>
        <v>0</v>
      </c>
      <c r="N102" s="39" t="n">
        <v>0</v>
      </c>
      <c r="O102" s="39" t="n">
        <f aca="false">G102*N102</f>
        <v>0</v>
      </c>
      <c r="P102" s="41" t="s">
        <v>59</v>
      </c>
      <c r="Z102" s="39" t="n">
        <f aca="false">IF(AQ102="5",BJ102,0)</f>
        <v>0</v>
      </c>
      <c r="AB102" s="39" t="n">
        <f aca="false">IF(AQ102="1",BH102,0)</f>
        <v>0</v>
      </c>
      <c r="AC102" s="39" t="n">
        <f aca="false">IF(AQ102="1",BI102,0)</f>
        <v>0</v>
      </c>
      <c r="AD102" s="39" t="n">
        <f aca="false">IF(AQ102="7",BH102,0)</f>
        <v>0</v>
      </c>
      <c r="AE102" s="39" t="n">
        <f aca="false">IF(AQ102="7",BI102,0)</f>
        <v>0</v>
      </c>
      <c r="AF102" s="39" t="n">
        <f aca="false">IF(AQ102="2",BH102,0)</f>
        <v>0</v>
      </c>
      <c r="AG102" s="39" t="n">
        <f aca="false">IF(AQ102="2",BI102,0)</f>
        <v>0</v>
      </c>
      <c r="AH102" s="39" t="n">
        <f aca="false">IF(AQ102="0",BJ102,0)</f>
        <v>0</v>
      </c>
      <c r="AI102" s="23" t="s">
        <v>249</v>
      </c>
      <c r="AJ102" s="39" t="n">
        <f aca="false">IF(AN102=0,L102,0)</f>
        <v>0</v>
      </c>
      <c r="AK102" s="39" t="n">
        <f aca="false">IF(AN102=21,L102,0)</f>
        <v>0</v>
      </c>
      <c r="AL102" s="39" t="n">
        <f aca="false">IF(AN102=21,L102,0)</f>
        <v>0</v>
      </c>
      <c r="AN102" s="39" t="n">
        <v>21</v>
      </c>
      <c r="AO102" s="39" t="n">
        <f aca="false">H102*0.304574468</f>
        <v>0</v>
      </c>
      <c r="AP102" s="39" t="n">
        <f aca="false">H102*(1-0.304574468)</f>
        <v>0</v>
      </c>
      <c r="AQ102" s="40" t="s">
        <v>54</v>
      </c>
      <c r="AV102" s="39" t="n">
        <f aca="false">AW102+AX102</f>
        <v>0</v>
      </c>
      <c r="AW102" s="39" t="n">
        <f aca="false">G102*AO102</f>
        <v>0</v>
      </c>
      <c r="AX102" s="39" t="n">
        <f aca="false">G102*AP102</f>
        <v>0</v>
      </c>
      <c r="AY102" s="40" t="s">
        <v>60</v>
      </c>
      <c r="AZ102" s="40" t="s">
        <v>252</v>
      </c>
      <c r="BA102" s="23" t="s">
        <v>253</v>
      </c>
      <c r="BC102" s="39" t="n">
        <f aca="false">AW102+AX102</f>
        <v>0</v>
      </c>
      <c r="BD102" s="39" t="n">
        <f aca="false">H102/(100-BE102)*100</f>
        <v>0</v>
      </c>
      <c r="BE102" s="39" t="n">
        <v>0</v>
      </c>
      <c r="BF102" s="39" t="n">
        <f aca="false">O102</f>
        <v>0</v>
      </c>
      <c r="BH102" s="39" t="n">
        <f aca="false">G102*AO102</f>
        <v>0</v>
      </c>
      <c r="BI102" s="39" t="n">
        <f aca="false">G102*AP102</f>
        <v>0</v>
      </c>
      <c r="BJ102" s="39" t="n">
        <f aca="false">G102*H102</f>
        <v>0</v>
      </c>
      <c r="BK102" s="39"/>
      <c r="BL102" s="39" t="n">
        <v>184</v>
      </c>
      <c r="BW102" s="39" t="str">
        <f aca="false">I102</f>
        <v>21</v>
      </c>
      <c r="BX102" s="10" t="s">
        <v>236</v>
      </c>
    </row>
    <row r="103" customFormat="false" ht="15" hidden="false" customHeight="true" outlineLevel="0" collapsed="false">
      <c r="A103" s="38" t="s">
        <v>260</v>
      </c>
      <c r="B103" s="11" t="s">
        <v>249</v>
      </c>
      <c r="C103" s="11" t="s">
        <v>164</v>
      </c>
      <c r="D103" s="10" t="s">
        <v>238</v>
      </c>
      <c r="E103" s="10"/>
      <c r="F103" s="11" t="s">
        <v>166</v>
      </c>
      <c r="G103" s="39" t="n">
        <v>13.98</v>
      </c>
      <c r="H103" s="39" t="n">
        <v>0</v>
      </c>
      <c r="I103" s="40" t="s">
        <v>58</v>
      </c>
      <c r="J103" s="39" t="n">
        <f aca="false">G103*AO103</f>
        <v>0</v>
      </c>
      <c r="K103" s="39" t="n">
        <f aca="false">G103*AP103</f>
        <v>0</v>
      </c>
      <c r="L103" s="39" t="n">
        <f aca="false">G103*H103</f>
        <v>0</v>
      </c>
      <c r="M103" s="39" t="n">
        <f aca="false">L103*(1+BW103/100)</f>
        <v>0</v>
      </c>
      <c r="N103" s="39" t="n">
        <v>0</v>
      </c>
      <c r="O103" s="39" t="n">
        <f aca="false">G103*N103</f>
        <v>0</v>
      </c>
      <c r="P103" s="41"/>
      <c r="Z103" s="39" t="n">
        <f aca="false">IF(AQ103="5",BJ103,0)</f>
        <v>0</v>
      </c>
      <c r="AB103" s="39" t="n">
        <f aca="false">IF(AQ103="1",BH103,0)</f>
        <v>0</v>
      </c>
      <c r="AC103" s="39" t="n">
        <f aca="false">IF(AQ103="1",BI103,0)</f>
        <v>0</v>
      </c>
      <c r="AD103" s="39" t="n">
        <f aca="false">IF(AQ103="7",BH103,0)</f>
        <v>0</v>
      </c>
      <c r="AE103" s="39" t="n">
        <f aca="false">IF(AQ103="7",BI103,0)</f>
        <v>0</v>
      </c>
      <c r="AF103" s="39" t="n">
        <f aca="false">IF(AQ103="2",BH103,0)</f>
        <v>0</v>
      </c>
      <c r="AG103" s="39" t="n">
        <f aca="false">IF(AQ103="2",BI103,0)</f>
        <v>0</v>
      </c>
      <c r="AH103" s="39" t="n">
        <f aca="false">IF(AQ103="0",BJ103,0)</f>
        <v>0</v>
      </c>
      <c r="AI103" s="23" t="s">
        <v>249</v>
      </c>
      <c r="AJ103" s="39" t="n">
        <f aca="false">IF(AN103=0,L103,0)</f>
        <v>0</v>
      </c>
      <c r="AK103" s="39" t="n">
        <f aca="false">IF(AN103=21,L103,0)</f>
        <v>0</v>
      </c>
      <c r="AL103" s="39" t="n">
        <f aca="false">IF(AN103=21,L103,0)</f>
        <v>0</v>
      </c>
      <c r="AN103" s="39" t="n">
        <v>21</v>
      </c>
      <c r="AO103" s="39" t="n">
        <f aca="false">H103*0</f>
        <v>0</v>
      </c>
      <c r="AP103" s="39" t="n">
        <f aca="false">H103*(1-0)</f>
        <v>0</v>
      </c>
      <c r="AQ103" s="40" t="s">
        <v>54</v>
      </c>
      <c r="AV103" s="39" t="n">
        <f aca="false">AW103+AX103</f>
        <v>0</v>
      </c>
      <c r="AW103" s="39" t="n">
        <f aca="false">G103*AO103</f>
        <v>0</v>
      </c>
      <c r="AX103" s="39" t="n">
        <f aca="false">G103*AP103</f>
        <v>0</v>
      </c>
      <c r="AY103" s="40" t="s">
        <v>60</v>
      </c>
      <c r="AZ103" s="40" t="s">
        <v>252</v>
      </c>
      <c r="BA103" s="23" t="s">
        <v>253</v>
      </c>
      <c r="BC103" s="39" t="n">
        <f aca="false">AW103+AX103</f>
        <v>0</v>
      </c>
      <c r="BD103" s="39" t="n">
        <f aca="false">H103/(100-BE103)*100</f>
        <v>0</v>
      </c>
      <c r="BE103" s="39" t="n">
        <v>0</v>
      </c>
      <c r="BF103" s="39" t="n">
        <f aca="false">O103</f>
        <v>0</v>
      </c>
      <c r="BH103" s="39" t="n">
        <f aca="false">G103*AO103</f>
        <v>0</v>
      </c>
      <c r="BI103" s="39" t="n">
        <f aca="false">G103*AP103</f>
        <v>0</v>
      </c>
      <c r="BJ103" s="39" t="n">
        <f aca="false">G103*H103</f>
        <v>0</v>
      </c>
      <c r="BK103" s="39"/>
      <c r="BL103" s="39" t="n">
        <v>184</v>
      </c>
      <c r="BW103" s="39" t="str">
        <f aca="false">I103</f>
        <v>21</v>
      </c>
      <c r="BX103" s="10" t="s">
        <v>238</v>
      </c>
    </row>
    <row r="104" customFormat="false" ht="15" hidden="false" customHeight="true" outlineLevel="0" collapsed="false">
      <c r="A104" s="38" t="s">
        <v>261</v>
      </c>
      <c r="B104" s="11" t="s">
        <v>249</v>
      </c>
      <c r="C104" s="11" t="s">
        <v>55</v>
      </c>
      <c r="D104" s="10" t="s">
        <v>240</v>
      </c>
      <c r="E104" s="10"/>
      <c r="F104" s="11" t="s">
        <v>57</v>
      </c>
      <c r="G104" s="39" t="n">
        <v>78732</v>
      </c>
      <c r="H104" s="39" t="n">
        <v>0</v>
      </c>
      <c r="I104" s="40" t="s">
        <v>58</v>
      </c>
      <c r="J104" s="39" t="n">
        <f aca="false">G104*AO104</f>
        <v>0</v>
      </c>
      <c r="K104" s="39" t="n">
        <f aca="false">G104*AP104</f>
        <v>0</v>
      </c>
      <c r="L104" s="39" t="n">
        <f aca="false">G104*H104</f>
        <v>0</v>
      </c>
      <c r="M104" s="39" t="n">
        <f aca="false">L104*(1+BW104/100)</f>
        <v>0</v>
      </c>
      <c r="N104" s="39" t="n">
        <v>0</v>
      </c>
      <c r="O104" s="39" t="n">
        <f aca="false">G104*N104</f>
        <v>0</v>
      </c>
      <c r="P104" s="41" t="s">
        <v>59</v>
      </c>
      <c r="Z104" s="39" t="n">
        <f aca="false">IF(AQ104="5",BJ104,0)</f>
        <v>0</v>
      </c>
      <c r="AB104" s="39" t="n">
        <f aca="false">IF(AQ104="1",BH104,0)</f>
        <v>0</v>
      </c>
      <c r="AC104" s="39" t="n">
        <f aca="false">IF(AQ104="1",BI104,0)</f>
        <v>0</v>
      </c>
      <c r="AD104" s="39" t="n">
        <f aca="false">IF(AQ104="7",BH104,0)</f>
        <v>0</v>
      </c>
      <c r="AE104" s="39" t="n">
        <f aca="false">IF(AQ104="7",BI104,0)</f>
        <v>0</v>
      </c>
      <c r="AF104" s="39" t="n">
        <f aca="false">IF(AQ104="2",BH104,0)</f>
        <v>0</v>
      </c>
      <c r="AG104" s="39" t="n">
        <f aca="false">IF(AQ104="2",BI104,0)</f>
        <v>0</v>
      </c>
      <c r="AH104" s="39" t="n">
        <f aca="false">IF(AQ104="0",BJ104,0)</f>
        <v>0</v>
      </c>
      <c r="AI104" s="23" t="s">
        <v>249</v>
      </c>
      <c r="AJ104" s="39" t="n">
        <f aca="false">IF(AN104=0,L104,0)</f>
        <v>0</v>
      </c>
      <c r="AK104" s="39" t="n">
        <f aca="false">IF(AN104=21,L104,0)</f>
        <v>0</v>
      </c>
      <c r="AL104" s="39" t="n">
        <f aca="false">IF(AN104=21,L104,0)</f>
        <v>0</v>
      </c>
      <c r="AN104" s="39" t="n">
        <v>21</v>
      </c>
      <c r="AO104" s="39" t="n">
        <f aca="false">H104*0</f>
        <v>0</v>
      </c>
      <c r="AP104" s="39" t="n">
        <f aca="false">H104*(1-0)</f>
        <v>0</v>
      </c>
      <c r="AQ104" s="40" t="s">
        <v>54</v>
      </c>
      <c r="AV104" s="39" t="n">
        <f aca="false">AW104+AX104</f>
        <v>0</v>
      </c>
      <c r="AW104" s="39" t="n">
        <f aca="false">G104*AO104</f>
        <v>0</v>
      </c>
      <c r="AX104" s="39" t="n">
        <f aca="false">G104*AP104</f>
        <v>0</v>
      </c>
      <c r="AY104" s="40" t="s">
        <v>60</v>
      </c>
      <c r="AZ104" s="40" t="s">
        <v>252</v>
      </c>
      <c r="BA104" s="23" t="s">
        <v>253</v>
      </c>
      <c r="BC104" s="39" t="n">
        <f aca="false">AW104+AX104</f>
        <v>0</v>
      </c>
      <c r="BD104" s="39" t="n">
        <f aca="false">H104/(100-BE104)*100</f>
        <v>0</v>
      </c>
      <c r="BE104" s="39" t="n">
        <v>0</v>
      </c>
      <c r="BF104" s="39" t="n">
        <f aca="false">O104</f>
        <v>0</v>
      </c>
      <c r="BH104" s="39" t="n">
        <f aca="false">G104*AO104</f>
        <v>0</v>
      </c>
      <c r="BI104" s="39" t="n">
        <f aca="false">G104*AP104</f>
        <v>0</v>
      </c>
      <c r="BJ104" s="39" t="n">
        <f aca="false">G104*H104</f>
        <v>0</v>
      </c>
      <c r="BK104" s="39"/>
      <c r="BL104" s="39" t="n">
        <v>184</v>
      </c>
      <c r="BW104" s="39" t="str">
        <f aca="false">I104</f>
        <v>21</v>
      </c>
      <c r="BX104" s="10" t="s">
        <v>240</v>
      </c>
    </row>
    <row r="105" customFormat="false" ht="15" hidden="false" customHeight="true" outlineLevel="0" collapsed="false">
      <c r="A105" s="42" t="s">
        <v>262</v>
      </c>
      <c r="B105" s="43" t="s">
        <v>249</v>
      </c>
      <c r="C105" s="43" t="s">
        <v>150</v>
      </c>
      <c r="D105" s="44" t="s">
        <v>151</v>
      </c>
      <c r="E105" s="44"/>
      <c r="F105" s="43" t="s">
        <v>130</v>
      </c>
      <c r="G105" s="45" t="n">
        <v>224.75</v>
      </c>
      <c r="H105" s="45" t="n">
        <v>0</v>
      </c>
      <c r="I105" s="46" t="s">
        <v>58</v>
      </c>
      <c r="J105" s="45" t="n">
        <f aca="false">G105*AO105</f>
        <v>0</v>
      </c>
      <c r="K105" s="45" t="n">
        <f aca="false">G105*AP105</f>
        <v>0</v>
      </c>
      <c r="L105" s="45" t="n">
        <f aca="false">G105*H105</f>
        <v>0</v>
      </c>
      <c r="M105" s="45" t="n">
        <f aca="false">L105*(1+BW105/100)</f>
        <v>0</v>
      </c>
      <c r="N105" s="45" t="n">
        <v>0</v>
      </c>
      <c r="O105" s="45" t="n">
        <f aca="false">G105*N105</f>
        <v>0</v>
      </c>
      <c r="P105" s="47" t="s">
        <v>59</v>
      </c>
      <c r="Z105" s="39" t="n">
        <f aca="false">IF(AQ105="5",BJ105,0)</f>
        <v>0</v>
      </c>
      <c r="AB105" s="39" t="n">
        <f aca="false">IF(AQ105="1",BH105,0)</f>
        <v>0</v>
      </c>
      <c r="AC105" s="39" t="n">
        <f aca="false">IF(AQ105="1",BI105,0)</f>
        <v>0</v>
      </c>
      <c r="AD105" s="39" t="n">
        <f aca="false">IF(AQ105="7",BH105,0)</f>
        <v>0</v>
      </c>
      <c r="AE105" s="39" t="n">
        <f aca="false">IF(AQ105="7",BI105,0)</f>
        <v>0</v>
      </c>
      <c r="AF105" s="39" t="n">
        <f aca="false">IF(AQ105="2",BH105,0)</f>
        <v>0</v>
      </c>
      <c r="AG105" s="39" t="n">
        <f aca="false">IF(AQ105="2",BI105,0)</f>
        <v>0</v>
      </c>
      <c r="AH105" s="39" t="n">
        <f aca="false">IF(AQ105="0",BJ105,0)</f>
        <v>0</v>
      </c>
      <c r="AI105" s="23" t="s">
        <v>249</v>
      </c>
      <c r="AJ105" s="45" t="n">
        <f aca="false">IF(AN105=0,L105,0)</f>
        <v>0</v>
      </c>
      <c r="AK105" s="45" t="n">
        <f aca="false">IF(AN105=21,L105,0)</f>
        <v>0</v>
      </c>
      <c r="AL105" s="45" t="n">
        <f aca="false">IF(AN105=21,L105,0)</f>
        <v>0</v>
      </c>
      <c r="AN105" s="39" t="n">
        <v>21</v>
      </c>
      <c r="AO105" s="39" t="n">
        <f aca="false">H105*1</f>
        <v>0</v>
      </c>
      <c r="AP105" s="39" t="n">
        <f aca="false">H105*(1-1)</f>
        <v>0</v>
      </c>
      <c r="AQ105" s="46" t="s">
        <v>54</v>
      </c>
      <c r="AV105" s="39" t="n">
        <f aca="false">AW105+AX105</f>
        <v>0</v>
      </c>
      <c r="AW105" s="39" t="n">
        <f aca="false">G105*AO105</f>
        <v>0</v>
      </c>
      <c r="AX105" s="39" t="n">
        <f aca="false">G105*AP105</f>
        <v>0</v>
      </c>
      <c r="AY105" s="40" t="s">
        <v>60</v>
      </c>
      <c r="AZ105" s="40" t="s">
        <v>252</v>
      </c>
      <c r="BA105" s="23" t="s">
        <v>253</v>
      </c>
      <c r="BC105" s="39" t="n">
        <f aca="false">AW105+AX105</f>
        <v>0</v>
      </c>
      <c r="BD105" s="39" t="n">
        <f aca="false">H105/(100-BE105)*100</f>
        <v>0</v>
      </c>
      <c r="BE105" s="39" t="n">
        <v>0</v>
      </c>
      <c r="BF105" s="39" t="n">
        <f aca="false">O105</f>
        <v>0</v>
      </c>
      <c r="BH105" s="45" t="n">
        <f aca="false">G105*AO105</f>
        <v>0</v>
      </c>
      <c r="BI105" s="45" t="n">
        <f aca="false">G105*AP105</f>
        <v>0</v>
      </c>
      <c r="BJ105" s="45" t="n">
        <f aca="false">G105*H105</f>
        <v>0</v>
      </c>
      <c r="BK105" s="45"/>
      <c r="BL105" s="39" t="n">
        <v>184</v>
      </c>
      <c r="BW105" s="39" t="str">
        <f aca="false">I105</f>
        <v>21</v>
      </c>
      <c r="BX105" s="44" t="s">
        <v>151</v>
      </c>
    </row>
    <row r="106" customFormat="false" ht="15" hidden="false" customHeight="true" outlineLevel="0" collapsed="false">
      <c r="A106" s="42" t="s">
        <v>263</v>
      </c>
      <c r="B106" s="43" t="s">
        <v>249</v>
      </c>
      <c r="C106" s="43" t="s">
        <v>102</v>
      </c>
      <c r="D106" s="44" t="s">
        <v>103</v>
      </c>
      <c r="E106" s="44"/>
      <c r="F106" s="43" t="s">
        <v>104</v>
      </c>
      <c r="G106" s="45" t="n">
        <v>7.6566</v>
      </c>
      <c r="H106" s="45" t="n">
        <v>0</v>
      </c>
      <c r="I106" s="46" t="s">
        <v>58</v>
      </c>
      <c r="J106" s="45" t="n">
        <f aca="false">G106*AO106</f>
        <v>0</v>
      </c>
      <c r="K106" s="45" t="n">
        <f aca="false">G106*AP106</f>
        <v>0</v>
      </c>
      <c r="L106" s="45" t="n">
        <f aca="false">G106*H106</f>
        <v>0</v>
      </c>
      <c r="M106" s="45" t="n">
        <f aca="false">L106*(1+BW106/100)</f>
        <v>0</v>
      </c>
      <c r="N106" s="45" t="n">
        <v>0</v>
      </c>
      <c r="O106" s="45" t="n">
        <f aca="false">G106*N106</f>
        <v>0</v>
      </c>
      <c r="P106" s="47" t="s">
        <v>59</v>
      </c>
      <c r="Z106" s="39" t="n">
        <f aca="false">IF(AQ106="5",BJ106,0)</f>
        <v>0</v>
      </c>
      <c r="AB106" s="39" t="n">
        <f aca="false">IF(AQ106="1",BH106,0)</f>
        <v>0</v>
      </c>
      <c r="AC106" s="39" t="n">
        <f aca="false">IF(AQ106="1",BI106,0)</f>
        <v>0</v>
      </c>
      <c r="AD106" s="39" t="n">
        <f aca="false">IF(AQ106="7",BH106,0)</f>
        <v>0</v>
      </c>
      <c r="AE106" s="39" t="n">
        <f aca="false">IF(AQ106="7",BI106,0)</f>
        <v>0</v>
      </c>
      <c r="AF106" s="39" t="n">
        <f aca="false">IF(AQ106="2",BH106,0)</f>
        <v>0</v>
      </c>
      <c r="AG106" s="39" t="n">
        <f aca="false">IF(AQ106="2",BI106,0)</f>
        <v>0</v>
      </c>
      <c r="AH106" s="39" t="n">
        <f aca="false">IF(AQ106="0",BJ106,0)</f>
        <v>0</v>
      </c>
      <c r="AI106" s="23" t="s">
        <v>249</v>
      </c>
      <c r="AJ106" s="45" t="n">
        <f aca="false">IF(AN106=0,L106,0)</f>
        <v>0</v>
      </c>
      <c r="AK106" s="45" t="n">
        <f aca="false">IF(AN106=21,L106,0)</f>
        <v>0</v>
      </c>
      <c r="AL106" s="45" t="n">
        <f aca="false">IF(AN106=21,L106,0)</f>
        <v>0</v>
      </c>
      <c r="AN106" s="39" t="n">
        <v>21</v>
      </c>
      <c r="AO106" s="39" t="n">
        <f aca="false">H106*1</f>
        <v>0</v>
      </c>
      <c r="AP106" s="39" t="n">
        <f aca="false">H106*(1-1)</f>
        <v>0</v>
      </c>
      <c r="AQ106" s="46" t="s">
        <v>54</v>
      </c>
      <c r="AV106" s="39" t="n">
        <f aca="false">AW106+AX106</f>
        <v>0</v>
      </c>
      <c r="AW106" s="39" t="n">
        <f aca="false">G106*AO106</f>
        <v>0</v>
      </c>
      <c r="AX106" s="39" t="n">
        <f aca="false">G106*AP106</f>
        <v>0</v>
      </c>
      <c r="AY106" s="40" t="s">
        <v>60</v>
      </c>
      <c r="AZ106" s="40" t="s">
        <v>252</v>
      </c>
      <c r="BA106" s="23" t="s">
        <v>253</v>
      </c>
      <c r="BC106" s="39" t="n">
        <f aca="false">AW106+AX106</f>
        <v>0</v>
      </c>
      <c r="BD106" s="39" t="n">
        <f aca="false">H106/(100-BE106)*100</f>
        <v>0</v>
      </c>
      <c r="BE106" s="39" t="n">
        <v>0</v>
      </c>
      <c r="BF106" s="39" t="n">
        <f aca="false">O106</f>
        <v>0</v>
      </c>
      <c r="BH106" s="45" t="n">
        <f aca="false">G106*AO106</f>
        <v>0</v>
      </c>
      <c r="BI106" s="45" t="n">
        <f aca="false">G106*AP106</f>
        <v>0</v>
      </c>
      <c r="BJ106" s="45" t="n">
        <f aca="false">G106*H106</f>
        <v>0</v>
      </c>
      <c r="BK106" s="45"/>
      <c r="BL106" s="39" t="n">
        <v>184</v>
      </c>
      <c r="BW106" s="39" t="str">
        <f aca="false">I106</f>
        <v>21</v>
      </c>
      <c r="BX106" s="44" t="s">
        <v>103</v>
      </c>
    </row>
    <row r="107" customFormat="false" ht="15" hidden="false" customHeight="true" outlineLevel="0" collapsed="false">
      <c r="A107" s="42" t="s">
        <v>264</v>
      </c>
      <c r="B107" s="43" t="s">
        <v>249</v>
      </c>
      <c r="C107" s="43" t="s">
        <v>147</v>
      </c>
      <c r="D107" s="44" t="s">
        <v>244</v>
      </c>
      <c r="E107" s="44"/>
      <c r="F107" s="43" t="s">
        <v>130</v>
      </c>
      <c r="G107" s="45" t="n">
        <v>12.761</v>
      </c>
      <c r="H107" s="45" t="n">
        <v>0</v>
      </c>
      <c r="I107" s="46" t="s">
        <v>58</v>
      </c>
      <c r="J107" s="45" t="n">
        <f aca="false">G107*AO107</f>
        <v>0</v>
      </c>
      <c r="K107" s="45" t="n">
        <f aca="false">G107*AP107</f>
        <v>0</v>
      </c>
      <c r="L107" s="45" t="n">
        <f aca="false">G107*H107</f>
        <v>0</v>
      </c>
      <c r="M107" s="45" t="n">
        <f aca="false">L107*(1+BW107/100)</f>
        <v>0</v>
      </c>
      <c r="N107" s="45" t="n">
        <v>0.1</v>
      </c>
      <c r="O107" s="45" t="n">
        <f aca="false">G107*N107</f>
        <v>1.2761</v>
      </c>
      <c r="P107" s="47"/>
      <c r="Z107" s="39" t="n">
        <f aca="false">IF(AQ107="5",BJ107,0)</f>
        <v>0</v>
      </c>
      <c r="AB107" s="39" t="n">
        <f aca="false">IF(AQ107="1",BH107,0)</f>
        <v>0</v>
      </c>
      <c r="AC107" s="39" t="n">
        <f aca="false">IF(AQ107="1",BI107,0)</f>
        <v>0</v>
      </c>
      <c r="AD107" s="39" t="n">
        <f aca="false">IF(AQ107="7",BH107,0)</f>
        <v>0</v>
      </c>
      <c r="AE107" s="39" t="n">
        <f aca="false">IF(AQ107="7",BI107,0)</f>
        <v>0</v>
      </c>
      <c r="AF107" s="39" t="n">
        <f aca="false">IF(AQ107="2",BH107,0)</f>
        <v>0</v>
      </c>
      <c r="AG107" s="39" t="n">
        <f aca="false">IF(AQ107="2",BI107,0)</f>
        <v>0</v>
      </c>
      <c r="AH107" s="39" t="n">
        <f aca="false">IF(AQ107="0",BJ107,0)</f>
        <v>0</v>
      </c>
      <c r="AI107" s="23" t="s">
        <v>249</v>
      </c>
      <c r="AJ107" s="45" t="n">
        <f aca="false">IF(AN107=0,L107,0)</f>
        <v>0</v>
      </c>
      <c r="AK107" s="45" t="n">
        <f aca="false">IF(AN107=21,L107,0)</f>
        <v>0</v>
      </c>
      <c r="AL107" s="45" t="n">
        <f aca="false">IF(AN107=21,L107,0)</f>
        <v>0</v>
      </c>
      <c r="AN107" s="39" t="n">
        <v>21</v>
      </c>
      <c r="AO107" s="39" t="n">
        <f aca="false">H107*1</f>
        <v>0</v>
      </c>
      <c r="AP107" s="39" t="n">
        <f aca="false">H107*(1-1)</f>
        <v>0</v>
      </c>
      <c r="AQ107" s="46" t="s">
        <v>54</v>
      </c>
      <c r="AV107" s="39" t="n">
        <f aca="false">AW107+AX107</f>
        <v>0</v>
      </c>
      <c r="AW107" s="39" t="n">
        <f aca="false">G107*AO107</f>
        <v>0</v>
      </c>
      <c r="AX107" s="39" t="n">
        <f aca="false">G107*AP107</f>
        <v>0</v>
      </c>
      <c r="AY107" s="40" t="s">
        <v>60</v>
      </c>
      <c r="AZ107" s="40" t="s">
        <v>252</v>
      </c>
      <c r="BA107" s="23" t="s">
        <v>253</v>
      </c>
      <c r="BC107" s="39" t="n">
        <f aca="false">AW107+AX107</f>
        <v>0</v>
      </c>
      <c r="BD107" s="39" t="n">
        <f aca="false">H107/(100-BE107)*100</f>
        <v>0</v>
      </c>
      <c r="BE107" s="39" t="n">
        <v>0</v>
      </c>
      <c r="BF107" s="39" t="n">
        <f aca="false">O107</f>
        <v>1.2761</v>
      </c>
      <c r="BH107" s="45" t="n">
        <f aca="false">G107*AO107</f>
        <v>0</v>
      </c>
      <c r="BI107" s="45" t="n">
        <f aca="false">G107*AP107</f>
        <v>0</v>
      </c>
      <c r="BJ107" s="45" t="n">
        <f aca="false">G107*H107</f>
        <v>0</v>
      </c>
      <c r="BK107" s="45"/>
      <c r="BL107" s="39" t="n">
        <v>184</v>
      </c>
      <c r="BW107" s="39" t="str">
        <f aca="false">I107</f>
        <v>21</v>
      </c>
      <c r="BX107" s="44" t="s">
        <v>244</v>
      </c>
    </row>
    <row r="108" customFormat="false" ht="15" hidden="false" customHeight="true" outlineLevel="0" collapsed="false">
      <c r="A108" s="42" t="s">
        <v>265</v>
      </c>
      <c r="B108" s="43" t="s">
        <v>249</v>
      </c>
      <c r="C108" s="43" t="s">
        <v>142</v>
      </c>
      <c r="D108" s="44" t="s">
        <v>246</v>
      </c>
      <c r="E108" s="44"/>
      <c r="F108" s="43" t="s">
        <v>110</v>
      </c>
      <c r="G108" s="45" t="n">
        <v>5</v>
      </c>
      <c r="H108" s="45" t="n">
        <v>0</v>
      </c>
      <c r="I108" s="46" t="s">
        <v>58</v>
      </c>
      <c r="J108" s="45" t="n">
        <f aca="false">G108*AO108</f>
        <v>0</v>
      </c>
      <c r="K108" s="45" t="n">
        <f aca="false">G108*AP108</f>
        <v>0</v>
      </c>
      <c r="L108" s="45" t="n">
        <f aca="false">G108*H108</f>
        <v>0</v>
      </c>
      <c r="M108" s="45" t="n">
        <f aca="false">L108*(1+BW108/100)</f>
        <v>0</v>
      </c>
      <c r="N108" s="45" t="n">
        <v>0.003</v>
      </c>
      <c r="O108" s="45" t="n">
        <f aca="false">G108*N108</f>
        <v>0.015</v>
      </c>
      <c r="P108" s="47"/>
      <c r="Z108" s="39" t="n">
        <f aca="false">IF(AQ108="5",BJ108,0)</f>
        <v>0</v>
      </c>
      <c r="AB108" s="39" t="n">
        <f aca="false">IF(AQ108="1",BH108,0)</f>
        <v>0</v>
      </c>
      <c r="AC108" s="39" t="n">
        <f aca="false">IF(AQ108="1",BI108,0)</f>
        <v>0</v>
      </c>
      <c r="AD108" s="39" t="n">
        <f aca="false">IF(AQ108="7",BH108,0)</f>
        <v>0</v>
      </c>
      <c r="AE108" s="39" t="n">
        <f aca="false">IF(AQ108="7",BI108,0)</f>
        <v>0</v>
      </c>
      <c r="AF108" s="39" t="n">
        <f aca="false">IF(AQ108="2",BH108,0)</f>
        <v>0</v>
      </c>
      <c r="AG108" s="39" t="n">
        <f aca="false">IF(AQ108="2",BI108,0)</f>
        <v>0</v>
      </c>
      <c r="AH108" s="39" t="n">
        <f aca="false">IF(AQ108="0",BJ108,0)</f>
        <v>0</v>
      </c>
      <c r="AI108" s="23" t="s">
        <v>249</v>
      </c>
      <c r="AJ108" s="45" t="n">
        <f aca="false">IF(AN108=0,L108,0)</f>
        <v>0</v>
      </c>
      <c r="AK108" s="45" t="n">
        <f aca="false">IF(AN108=21,L108,0)</f>
        <v>0</v>
      </c>
      <c r="AL108" s="45" t="n">
        <f aca="false">IF(AN108=21,L108,0)</f>
        <v>0</v>
      </c>
      <c r="AN108" s="39" t="n">
        <v>21</v>
      </c>
      <c r="AO108" s="39" t="n">
        <f aca="false">H108*1</f>
        <v>0</v>
      </c>
      <c r="AP108" s="39" t="n">
        <f aca="false">H108*(1-1)</f>
        <v>0</v>
      </c>
      <c r="AQ108" s="46" t="s">
        <v>54</v>
      </c>
      <c r="AV108" s="39" t="n">
        <f aca="false">AW108+AX108</f>
        <v>0</v>
      </c>
      <c r="AW108" s="39" t="n">
        <f aca="false">G108*AO108</f>
        <v>0</v>
      </c>
      <c r="AX108" s="39" t="n">
        <f aca="false">G108*AP108</f>
        <v>0</v>
      </c>
      <c r="AY108" s="40" t="s">
        <v>60</v>
      </c>
      <c r="AZ108" s="40" t="s">
        <v>252</v>
      </c>
      <c r="BA108" s="23" t="s">
        <v>253</v>
      </c>
      <c r="BC108" s="39" t="n">
        <f aca="false">AW108+AX108</f>
        <v>0</v>
      </c>
      <c r="BD108" s="39" t="n">
        <f aca="false">H108/(100-BE108)*100</f>
        <v>0</v>
      </c>
      <c r="BE108" s="39" t="n">
        <v>0</v>
      </c>
      <c r="BF108" s="39" t="n">
        <f aca="false">O108</f>
        <v>0.015</v>
      </c>
      <c r="BH108" s="45" t="n">
        <f aca="false">G108*AO108</f>
        <v>0</v>
      </c>
      <c r="BI108" s="45" t="n">
        <f aca="false">G108*AP108</f>
        <v>0</v>
      </c>
      <c r="BJ108" s="45" t="n">
        <f aca="false">G108*H108</f>
        <v>0</v>
      </c>
      <c r="BK108" s="45"/>
      <c r="BL108" s="39" t="n">
        <v>184</v>
      </c>
      <c r="BW108" s="39" t="str">
        <f aca="false">I108</f>
        <v>21</v>
      </c>
      <c r="BX108" s="44" t="s">
        <v>246</v>
      </c>
    </row>
    <row r="109" customFormat="false" ht="24.75" hidden="false" customHeight="true" outlineLevel="0" collapsed="false">
      <c r="A109" s="42" t="s">
        <v>266</v>
      </c>
      <c r="B109" s="43" t="s">
        <v>249</v>
      </c>
      <c r="C109" s="43" t="s">
        <v>142</v>
      </c>
      <c r="D109" s="44" t="s">
        <v>248</v>
      </c>
      <c r="E109" s="44"/>
      <c r="F109" s="43" t="s">
        <v>110</v>
      </c>
      <c r="G109" s="45" t="n">
        <v>47</v>
      </c>
      <c r="H109" s="45" t="n">
        <v>0</v>
      </c>
      <c r="I109" s="46" t="s">
        <v>58</v>
      </c>
      <c r="J109" s="45" t="n">
        <f aca="false">G109*AO109</f>
        <v>0</v>
      </c>
      <c r="K109" s="45" t="n">
        <f aca="false">G109*AP109</f>
        <v>0</v>
      </c>
      <c r="L109" s="45" t="n">
        <f aca="false">G109*H109</f>
        <v>0</v>
      </c>
      <c r="M109" s="45" t="n">
        <f aca="false">L109*(1+BW109/100)</f>
        <v>0</v>
      </c>
      <c r="N109" s="45" t="n">
        <v>0.003</v>
      </c>
      <c r="O109" s="45" t="n">
        <f aca="false">G109*N109</f>
        <v>0.141</v>
      </c>
      <c r="P109" s="47"/>
      <c r="Z109" s="39" t="n">
        <f aca="false">IF(AQ109="5",BJ109,0)</f>
        <v>0</v>
      </c>
      <c r="AB109" s="39" t="n">
        <f aca="false">IF(AQ109="1",BH109,0)</f>
        <v>0</v>
      </c>
      <c r="AC109" s="39" t="n">
        <f aca="false">IF(AQ109="1",BI109,0)</f>
        <v>0</v>
      </c>
      <c r="AD109" s="39" t="n">
        <f aca="false">IF(AQ109="7",BH109,0)</f>
        <v>0</v>
      </c>
      <c r="AE109" s="39" t="n">
        <f aca="false">IF(AQ109="7",BI109,0)</f>
        <v>0</v>
      </c>
      <c r="AF109" s="39" t="n">
        <f aca="false">IF(AQ109="2",BH109,0)</f>
        <v>0</v>
      </c>
      <c r="AG109" s="39" t="n">
        <f aca="false">IF(AQ109="2",BI109,0)</f>
        <v>0</v>
      </c>
      <c r="AH109" s="39" t="n">
        <f aca="false">IF(AQ109="0",BJ109,0)</f>
        <v>0</v>
      </c>
      <c r="AI109" s="23" t="s">
        <v>249</v>
      </c>
      <c r="AJ109" s="45" t="n">
        <f aca="false">IF(AN109=0,L109,0)</f>
        <v>0</v>
      </c>
      <c r="AK109" s="45" t="n">
        <f aca="false">IF(AN109=21,L109,0)</f>
        <v>0</v>
      </c>
      <c r="AL109" s="45" t="n">
        <f aca="false">IF(AN109=21,L109,0)</f>
        <v>0</v>
      </c>
      <c r="AN109" s="39" t="n">
        <v>21</v>
      </c>
      <c r="AO109" s="39" t="n">
        <f aca="false">H109*1</f>
        <v>0</v>
      </c>
      <c r="AP109" s="39" t="n">
        <f aca="false">H109*(1-1)</f>
        <v>0</v>
      </c>
      <c r="AQ109" s="46" t="s">
        <v>54</v>
      </c>
      <c r="AV109" s="39" t="n">
        <f aca="false">AW109+AX109</f>
        <v>0</v>
      </c>
      <c r="AW109" s="39" t="n">
        <f aca="false">G109*AO109</f>
        <v>0</v>
      </c>
      <c r="AX109" s="39" t="n">
        <f aca="false">G109*AP109</f>
        <v>0</v>
      </c>
      <c r="AY109" s="40" t="s">
        <v>60</v>
      </c>
      <c r="AZ109" s="40" t="s">
        <v>252</v>
      </c>
      <c r="BA109" s="23" t="s">
        <v>253</v>
      </c>
      <c r="BC109" s="39" t="n">
        <f aca="false">AW109+AX109</f>
        <v>0</v>
      </c>
      <c r="BD109" s="39" t="n">
        <f aca="false">H109/(100-BE109)*100</f>
        <v>0</v>
      </c>
      <c r="BE109" s="39" t="n">
        <v>0</v>
      </c>
      <c r="BF109" s="39" t="n">
        <f aca="false">O109</f>
        <v>0.141</v>
      </c>
      <c r="BH109" s="45" t="n">
        <f aca="false">G109*AO109</f>
        <v>0</v>
      </c>
      <c r="BI109" s="45" t="n">
        <f aca="false">G109*AP109</f>
        <v>0</v>
      </c>
      <c r="BJ109" s="45" t="n">
        <f aca="false">G109*H109</f>
        <v>0</v>
      </c>
      <c r="BK109" s="45"/>
      <c r="BL109" s="39" t="n">
        <v>184</v>
      </c>
      <c r="BW109" s="39" t="str">
        <f aca="false">I109</f>
        <v>21</v>
      </c>
      <c r="BX109" s="44" t="s">
        <v>248</v>
      </c>
    </row>
    <row r="110" customFormat="false" ht="15" hidden="false" customHeight="true" outlineLevel="0" collapsed="false">
      <c r="A110" s="33"/>
      <c r="B110" s="34" t="s">
        <v>267</v>
      </c>
      <c r="C110" s="34"/>
      <c r="D110" s="35" t="s">
        <v>268</v>
      </c>
      <c r="E110" s="35"/>
      <c r="F110" s="36" t="s">
        <v>4</v>
      </c>
      <c r="G110" s="36" t="s">
        <v>4</v>
      </c>
      <c r="H110" s="36" t="s">
        <v>4</v>
      </c>
      <c r="I110" s="36" t="s">
        <v>4</v>
      </c>
      <c r="J110" s="3" t="n">
        <f aca="false">J111</f>
        <v>0</v>
      </c>
      <c r="K110" s="3" t="n">
        <f aca="false">K111</f>
        <v>0</v>
      </c>
      <c r="L110" s="3" t="n">
        <f aca="false">L111</f>
        <v>0</v>
      </c>
      <c r="M110" s="3" t="n">
        <f aca="false">M111</f>
        <v>0</v>
      </c>
      <c r="N110" s="23"/>
      <c r="O110" s="3" t="n">
        <f aca="false">O111</f>
        <v>1.43254</v>
      </c>
      <c r="P110" s="37"/>
    </row>
    <row r="111" customFormat="false" ht="15" hidden="false" customHeight="true" outlineLevel="0" collapsed="false">
      <c r="A111" s="33"/>
      <c r="B111" s="34" t="s">
        <v>267</v>
      </c>
      <c r="C111" s="34" t="s">
        <v>52</v>
      </c>
      <c r="D111" s="35" t="s">
        <v>53</v>
      </c>
      <c r="E111" s="35"/>
      <c r="F111" s="36" t="s">
        <v>4</v>
      </c>
      <c r="G111" s="36" t="s">
        <v>4</v>
      </c>
      <c r="H111" s="36" t="s">
        <v>4</v>
      </c>
      <c r="I111" s="36" t="s">
        <v>4</v>
      </c>
      <c r="J111" s="3" t="n">
        <f aca="false">SUM(J112:J125)</f>
        <v>0</v>
      </c>
      <c r="K111" s="3" t="n">
        <f aca="false">SUM(K112:K125)</f>
        <v>0</v>
      </c>
      <c r="L111" s="3" t="n">
        <f aca="false">SUM(L112:L125)</f>
        <v>0</v>
      </c>
      <c r="M111" s="3" t="n">
        <f aca="false">SUM(M112:M125)</f>
        <v>0</v>
      </c>
      <c r="N111" s="23"/>
      <c r="O111" s="3" t="n">
        <f aca="false">SUM(O112:O125)</f>
        <v>1.43254</v>
      </c>
      <c r="P111" s="37"/>
      <c r="AI111" s="23" t="s">
        <v>267</v>
      </c>
      <c r="AS111" s="3" t="n">
        <f aca="false">SUM(AJ112:AJ125)</f>
        <v>0</v>
      </c>
      <c r="AT111" s="3" t="n">
        <f aca="false">SUM(AK112:AK125)</f>
        <v>0</v>
      </c>
      <c r="AU111" s="3" t="n">
        <f aca="false">SUM(AL112:AL125)</f>
        <v>0</v>
      </c>
    </row>
    <row r="112" customFormat="false" ht="15" hidden="false" customHeight="true" outlineLevel="0" collapsed="false">
      <c r="A112" s="38" t="s">
        <v>269</v>
      </c>
      <c r="B112" s="11" t="s">
        <v>267</v>
      </c>
      <c r="C112" s="11" t="s">
        <v>220</v>
      </c>
      <c r="D112" s="10" t="s">
        <v>221</v>
      </c>
      <c r="E112" s="10"/>
      <c r="F112" s="11" t="s">
        <v>57</v>
      </c>
      <c r="G112" s="39" t="n">
        <v>7194</v>
      </c>
      <c r="H112" s="39" t="n">
        <v>0</v>
      </c>
      <c r="I112" s="40" t="s">
        <v>58</v>
      </c>
      <c r="J112" s="39" t="n">
        <f aca="false">G112*AO112</f>
        <v>0</v>
      </c>
      <c r="K112" s="39" t="n">
        <f aca="false">G112*AP112</f>
        <v>0</v>
      </c>
      <c r="L112" s="39" t="n">
        <f aca="false">G112*H112</f>
        <v>0</v>
      </c>
      <c r="M112" s="39" t="n">
        <f aca="false">L112*(1+BW112/100)</f>
        <v>0</v>
      </c>
      <c r="N112" s="39" t="n">
        <v>0</v>
      </c>
      <c r="O112" s="39" t="n">
        <f aca="false">G112*N112</f>
        <v>0</v>
      </c>
      <c r="P112" s="41" t="s">
        <v>59</v>
      </c>
      <c r="Z112" s="39" t="n">
        <f aca="false">IF(AQ112="5",BJ112,0)</f>
        <v>0</v>
      </c>
      <c r="AB112" s="39" t="n">
        <f aca="false">IF(AQ112="1",BH112,0)</f>
        <v>0</v>
      </c>
      <c r="AC112" s="39" t="n">
        <f aca="false">IF(AQ112="1",BI112,0)</f>
        <v>0</v>
      </c>
      <c r="AD112" s="39" t="n">
        <f aca="false">IF(AQ112="7",BH112,0)</f>
        <v>0</v>
      </c>
      <c r="AE112" s="39" t="n">
        <f aca="false">IF(AQ112="7",BI112,0)</f>
        <v>0</v>
      </c>
      <c r="AF112" s="39" t="n">
        <f aca="false">IF(AQ112="2",BH112,0)</f>
        <v>0</v>
      </c>
      <c r="AG112" s="39" t="n">
        <f aca="false">IF(AQ112="2",BI112,0)</f>
        <v>0</v>
      </c>
      <c r="AH112" s="39" t="n">
        <f aca="false">IF(AQ112="0",BJ112,0)</f>
        <v>0</v>
      </c>
      <c r="AI112" s="23" t="s">
        <v>267</v>
      </c>
      <c r="AJ112" s="39" t="n">
        <f aca="false">IF(AN112=0,L112,0)</f>
        <v>0</v>
      </c>
      <c r="AK112" s="39" t="n">
        <f aca="false">IF(AN112=21,L112,0)</f>
        <v>0</v>
      </c>
      <c r="AL112" s="39" t="n">
        <f aca="false">IF(AN112=21,L112,0)</f>
        <v>0</v>
      </c>
      <c r="AN112" s="39" t="n">
        <v>21</v>
      </c>
      <c r="AO112" s="39" t="n">
        <f aca="false">H112*0.013571429</f>
        <v>0</v>
      </c>
      <c r="AP112" s="39" t="n">
        <f aca="false">H112*(1-0.013571429)</f>
        <v>0</v>
      </c>
      <c r="AQ112" s="40" t="s">
        <v>54</v>
      </c>
      <c r="AV112" s="39" t="n">
        <f aca="false">AW112+AX112</f>
        <v>0</v>
      </c>
      <c r="AW112" s="39" t="n">
        <f aca="false">G112*AO112</f>
        <v>0</v>
      </c>
      <c r="AX112" s="39" t="n">
        <f aca="false">G112*AP112</f>
        <v>0</v>
      </c>
      <c r="AY112" s="40" t="s">
        <v>60</v>
      </c>
      <c r="AZ112" s="40" t="s">
        <v>270</v>
      </c>
      <c r="BA112" s="23" t="s">
        <v>271</v>
      </c>
      <c r="BC112" s="39" t="n">
        <f aca="false">AW112+AX112</f>
        <v>0</v>
      </c>
      <c r="BD112" s="39" t="n">
        <f aca="false">H112/(100-BE112)*100</f>
        <v>0</v>
      </c>
      <c r="BE112" s="39" t="n">
        <v>0</v>
      </c>
      <c r="BF112" s="39" t="n">
        <f aca="false">O112</f>
        <v>0</v>
      </c>
      <c r="BH112" s="39" t="n">
        <f aca="false">G112*AO112</f>
        <v>0</v>
      </c>
      <c r="BI112" s="39" t="n">
        <f aca="false">G112*AP112</f>
        <v>0</v>
      </c>
      <c r="BJ112" s="39" t="n">
        <f aca="false">G112*H112</f>
        <v>0</v>
      </c>
      <c r="BK112" s="39"/>
      <c r="BL112" s="39" t="n">
        <v>184</v>
      </c>
      <c r="BW112" s="39" t="str">
        <f aca="false">I112</f>
        <v>21</v>
      </c>
      <c r="BX112" s="10" t="s">
        <v>221</v>
      </c>
    </row>
    <row r="113" customFormat="false" ht="15" hidden="false" customHeight="true" outlineLevel="0" collapsed="false">
      <c r="A113" s="38" t="s">
        <v>272</v>
      </c>
      <c r="B113" s="11" t="s">
        <v>267</v>
      </c>
      <c r="C113" s="11" t="s">
        <v>225</v>
      </c>
      <c r="D113" s="10" t="s">
        <v>226</v>
      </c>
      <c r="E113" s="10"/>
      <c r="F113" s="11" t="s">
        <v>227</v>
      </c>
      <c r="G113" s="39" t="n">
        <v>35.97</v>
      </c>
      <c r="H113" s="39" t="n">
        <v>0</v>
      </c>
      <c r="I113" s="40" t="s">
        <v>58</v>
      </c>
      <c r="J113" s="39" t="n">
        <f aca="false">G113*AO113</f>
        <v>0</v>
      </c>
      <c r="K113" s="39" t="n">
        <f aca="false">G113*AP113</f>
        <v>0</v>
      </c>
      <c r="L113" s="39" t="n">
        <f aca="false">G113*H113</f>
        <v>0</v>
      </c>
      <c r="M113" s="39" t="n">
        <f aca="false">L113*(1+BW113/100)</f>
        <v>0</v>
      </c>
      <c r="N113" s="39" t="n">
        <v>0</v>
      </c>
      <c r="O113" s="39" t="n">
        <f aca="false">G113*N113</f>
        <v>0</v>
      </c>
      <c r="P113" s="41" t="s">
        <v>59</v>
      </c>
      <c r="Z113" s="39" t="n">
        <f aca="false">IF(AQ113="5",BJ113,0)</f>
        <v>0</v>
      </c>
      <c r="AB113" s="39" t="n">
        <f aca="false">IF(AQ113="1",BH113,0)</f>
        <v>0</v>
      </c>
      <c r="AC113" s="39" t="n">
        <f aca="false">IF(AQ113="1",BI113,0)</f>
        <v>0</v>
      </c>
      <c r="AD113" s="39" t="n">
        <f aca="false">IF(AQ113="7",BH113,0)</f>
        <v>0</v>
      </c>
      <c r="AE113" s="39" t="n">
        <f aca="false">IF(AQ113="7",BI113,0)</f>
        <v>0</v>
      </c>
      <c r="AF113" s="39" t="n">
        <f aca="false">IF(AQ113="2",BH113,0)</f>
        <v>0</v>
      </c>
      <c r="AG113" s="39" t="n">
        <f aca="false">IF(AQ113="2",BI113,0)</f>
        <v>0</v>
      </c>
      <c r="AH113" s="39" t="n">
        <f aca="false">IF(AQ113="0",BJ113,0)</f>
        <v>0</v>
      </c>
      <c r="AI113" s="23" t="s">
        <v>267</v>
      </c>
      <c r="AJ113" s="39" t="n">
        <f aca="false">IF(AN113=0,L113,0)</f>
        <v>0</v>
      </c>
      <c r="AK113" s="39" t="n">
        <f aca="false">IF(AN113=21,L113,0)</f>
        <v>0</v>
      </c>
      <c r="AL113" s="39" t="n">
        <f aca="false">IF(AN113=21,L113,0)</f>
        <v>0</v>
      </c>
      <c r="AN113" s="39" t="n">
        <v>21</v>
      </c>
      <c r="AO113" s="39" t="n">
        <f aca="false">H113*0</f>
        <v>0</v>
      </c>
      <c r="AP113" s="39" t="n">
        <f aca="false">H113*(1-0)</f>
        <v>0</v>
      </c>
      <c r="AQ113" s="40" t="s">
        <v>54</v>
      </c>
      <c r="AV113" s="39" t="n">
        <f aca="false">AW113+AX113</f>
        <v>0</v>
      </c>
      <c r="AW113" s="39" t="n">
        <f aca="false">G113*AO113</f>
        <v>0</v>
      </c>
      <c r="AX113" s="39" t="n">
        <f aca="false">G113*AP113</f>
        <v>0</v>
      </c>
      <c r="AY113" s="40" t="s">
        <v>60</v>
      </c>
      <c r="AZ113" s="40" t="s">
        <v>270</v>
      </c>
      <c r="BA113" s="23" t="s">
        <v>271</v>
      </c>
      <c r="BC113" s="39" t="n">
        <f aca="false">AW113+AX113</f>
        <v>0</v>
      </c>
      <c r="BD113" s="39" t="n">
        <f aca="false">H113/(100-BE113)*100</f>
        <v>0</v>
      </c>
      <c r="BE113" s="39" t="n">
        <v>0</v>
      </c>
      <c r="BF113" s="39" t="n">
        <f aca="false">O113</f>
        <v>0</v>
      </c>
      <c r="BH113" s="39" t="n">
        <f aca="false">G113*AO113</f>
        <v>0</v>
      </c>
      <c r="BI113" s="39" t="n">
        <f aca="false">G113*AP113</f>
        <v>0</v>
      </c>
      <c r="BJ113" s="39" t="n">
        <f aca="false">G113*H113</f>
        <v>0</v>
      </c>
      <c r="BK113" s="39"/>
      <c r="BL113" s="39" t="n">
        <v>184</v>
      </c>
      <c r="BW113" s="39" t="str">
        <f aca="false">I113</f>
        <v>21</v>
      </c>
      <c r="BX113" s="10" t="s">
        <v>226</v>
      </c>
    </row>
    <row r="114" customFormat="false" ht="15" hidden="false" customHeight="true" outlineLevel="0" collapsed="false">
      <c r="A114" s="38" t="s">
        <v>273</v>
      </c>
      <c r="B114" s="11" t="s">
        <v>267</v>
      </c>
      <c r="C114" s="11" t="s">
        <v>125</v>
      </c>
      <c r="D114" s="10" t="s">
        <v>229</v>
      </c>
      <c r="E114" s="10"/>
      <c r="F114" s="11" t="s">
        <v>57</v>
      </c>
      <c r="G114" s="39" t="n">
        <v>179.85</v>
      </c>
      <c r="H114" s="39" t="n">
        <v>0</v>
      </c>
      <c r="I114" s="40" t="s">
        <v>58</v>
      </c>
      <c r="J114" s="39" t="n">
        <f aca="false">G114*AO114</f>
        <v>0</v>
      </c>
      <c r="K114" s="39" t="n">
        <f aca="false">G114*AP114</f>
        <v>0</v>
      </c>
      <c r="L114" s="39" t="n">
        <f aca="false">G114*H114</f>
        <v>0</v>
      </c>
      <c r="M114" s="39" t="n">
        <f aca="false">L114*(1+BW114/100)</f>
        <v>0</v>
      </c>
      <c r="N114" s="39" t="n">
        <v>0</v>
      </c>
      <c r="O114" s="39" t="n">
        <f aca="false">G114*N114</f>
        <v>0</v>
      </c>
      <c r="P114" s="41" t="s">
        <v>59</v>
      </c>
      <c r="Z114" s="39" t="n">
        <f aca="false">IF(AQ114="5",BJ114,0)</f>
        <v>0</v>
      </c>
      <c r="AB114" s="39" t="n">
        <f aca="false">IF(AQ114="1",BH114,0)</f>
        <v>0</v>
      </c>
      <c r="AC114" s="39" t="n">
        <f aca="false">IF(AQ114="1",BI114,0)</f>
        <v>0</v>
      </c>
      <c r="AD114" s="39" t="n">
        <f aca="false">IF(AQ114="7",BH114,0)</f>
        <v>0</v>
      </c>
      <c r="AE114" s="39" t="n">
        <f aca="false">IF(AQ114="7",BI114,0)</f>
        <v>0</v>
      </c>
      <c r="AF114" s="39" t="n">
        <f aca="false">IF(AQ114="2",BH114,0)</f>
        <v>0</v>
      </c>
      <c r="AG114" s="39" t="n">
        <f aca="false">IF(AQ114="2",BI114,0)</f>
        <v>0</v>
      </c>
      <c r="AH114" s="39" t="n">
        <f aca="false">IF(AQ114="0",BJ114,0)</f>
        <v>0</v>
      </c>
      <c r="AI114" s="23" t="s">
        <v>267</v>
      </c>
      <c r="AJ114" s="39" t="n">
        <f aca="false">IF(AN114=0,L114,0)</f>
        <v>0</v>
      </c>
      <c r="AK114" s="39" t="n">
        <f aca="false">IF(AN114=21,L114,0)</f>
        <v>0</v>
      </c>
      <c r="AL114" s="39" t="n">
        <f aca="false">IF(AN114=21,L114,0)</f>
        <v>0</v>
      </c>
      <c r="AN114" s="39" t="n">
        <v>21</v>
      </c>
      <c r="AO114" s="39" t="n">
        <f aca="false">H114*0</f>
        <v>0</v>
      </c>
      <c r="AP114" s="39" t="n">
        <f aca="false">H114*(1-0)</f>
        <v>0</v>
      </c>
      <c r="AQ114" s="40" t="s">
        <v>54</v>
      </c>
      <c r="AV114" s="39" t="n">
        <f aca="false">AW114+AX114</f>
        <v>0</v>
      </c>
      <c r="AW114" s="39" t="n">
        <f aca="false">G114*AO114</f>
        <v>0</v>
      </c>
      <c r="AX114" s="39" t="n">
        <f aca="false">G114*AP114</f>
        <v>0</v>
      </c>
      <c r="AY114" s="40" t="s">
        <v>60</v>
      </c>
      <c r="AZ114" s="40" t="s">
        <v>270</v>
      </c>
      <c r="BA114" s="23" t="s">
        <v>271</v>
      </c>
      <c r="BC114" s="39" t="n">
        <f aca="false">AW114+AX114</f>
        <v>0</v>
      </c>
      <c r="BD114" s="39" t="n">
        <f aca="false">H114/(100-BE114)*100</f>
        <v>0</v>
      </c>
      <c r="BE114" s="39" t="n">
        <v>0</v>
      </c>
      <c r="BF114" s="39" t="n">
        <f aca="false">O114</f>
        <v>0</v>
      </c>
      <c r="BH114" s="39" t="n">
        <f aca="false">G114*AO114</f>
        <v>0</v>
      </c>
      <c r="BI114" s="39" t="n">
        <f aca="false">G114*AP114</f>
        <v>0</v>
      </c>
      <c r="BJ114" s="39" t="n">
        <f aca="false">G114*H114</f>
        <v>0</v>
      </c>
      <c r="BK114" s="39"/>
      <c r="BL114" s="39" t="n">
        <v>184</v>
      </c>
      <c r="BW114" s="39" t="str">
        <f aca="false">I114</f>
        <v>21</v>
      </c>
      <c r="BX114" s="10" t="s">
        <v>229</v>
      </c>
    </row>
    <row r="115" customFormat="false" ht="15" hidden="false" customHeight="true" outlineLevel="0" collapsed="false">
      <c r="A115" s="38" t="s">
        <v>274</v>
      </c>
      <c r="B115" s="11" t="s">
        <v>267</v>
      </c>
      <c r="C115" s="11" t="s">
        <v>117</v>
      </c>
      <c r="D115" s="10" t="s">
        <v>231</v>
      </c>
      <c r="E115" s="10"/>
      <c r="F115" s="11" t="s">
        <v>110</v>
      </c>
      <c r="G115" s="39" t="n">
        <v>44</v>
      </c>
      <c r="H115" s="39" t="n">
        <v>0</v>
      </c>
      <c r="I115" s="40" t="s">
        <v>58</v>
      </c>
      <c r="J115" s="39" t="n">
        <f aca="false">G115*AO115</f>
        <v>0</v>
      </c>
      <c r="K115" s="39" t="n">
        <f aca="false">G115*AP115</f>
        <v>0</v>
      </c>
      <c r="L115" s="39" t="n">
        <f aca="false">G115*H115</f>
        <v>0</v>
      </c>
      <c r="M115" s="39" t="n">
        <f aca="false">L115*(1+BW115/100)</f>
        <v>0</v>
      </c>
      <c r="N115" s="39" t="n">
        <v>0</v>
      </c>
      <c r="O115" s="39" t="n">
        <f aca="false">G115*N115</f>
        <v>0</v>
      </c>
      <c r="P115" s="41" t="s">
        <v>59</v>
      </c>
      <c r="Z115" s="39" t="n">
        <f aca="false">IF(AQ115="5",BJ115,0)</f>
        <v>0</v>
      </c>
      <c r="AB115" s="39" t="n">
        <f aca="false">IF(AQ115="1",BH115,0)</f>
        <v>0</v>
      </c>
      <c r="AC115" s="39" t="n">
        <f aca="false">IF(AQ115="1",BI115,0)</f>
        <v>0</v>
      </c>
      <c r="AD115" s="39" t="n">
        <f aca="false">IF(AQ115="7",BH115,0)</f>
        <v>0</v>
      </c>
      <c r="AE115" s="39" t="n">
        <f aca="false">IF(AQ115="7",BI115,0)</f>
        <v>0</v>
      </c>
      <c r="AF115" s="39" t="n">
        <f aca="false">IF(AQ115="2",BH115,0)</f>
        <v>0</v>
      </c>
      <c r="AG115" s="39" t="n">
        <f aca="false">IF(AQ115="2",BI115,0)</f>
        <v>0</v>
      </c>
      <c r="AH115" s="39" t="n">
        <f aca="false">IF(AQ115="0",BJ115,0)</f>
        <v>0</v>
      </c>
      <c r="AI115" s="23" t="s">
        <v>267</v>
      </c>
      <c r="AJ115" s="39" t="n">
        <f aca="false">IF(AN115=0,L115,0)</f>
        <v>0</v>
      </c>
      <c r="AK115" s="39" t="n">
        <f aca="false">IF(AN115=21,L115,0)</f>
        <v>0</v>
      </c>
      <c r="AL115" s="39" t="n">
        <f aca="false">IF(AN115=21,L115,0)</f>
        <v>0</v>
      </c>
      <c r="AN115" s="39" t="n">
        <v>21</v>
      </c>
      <c r="AO115" s="39" t="n">
        <f aca="false">H115*0</f>
        <v>0</v>
      </c>
      <c r="AP115" s="39" t="n">
        <f aca="false">H115*(1-0)</f>
        <v>0</v>
      </c>
      <c r="AQ115" s="40" t="s">
        <v>54</v>
      </c>
      <c r="AV115" s="39" t="n">
        <f aca="false">AW115+AX115</f>
        <v>0</v>
      </c>
      <c r="AW115" s="39" t="n">
        <f aca="false">G115*AO115</f>
        <v>0</v>
      </c>
      <c r="AX115" s="39" t="n">
        <f aca="false">G115*AP115</f>
        <v>0</v>
      </c>
      <c r="AY115" s="40" t="s">
        <v>60</v>
      </c>
      <c r="AZ115" s="40" t="s">
        <v>270</v>
      </c>
      <c r="BA115" s="23" t="s">
        <v>271</v>
      </c>
      <c r="BC115" s="39" t="n">
        <f aca="false">AW115+AX115</f>
        <v>0</v>
      </c>
      <c r="BD115" s="39" t="n">
        <f aca="false">H115/(100-BE115)*100</f>
        <v>0</v>
      </c>
      <c r="BE115" s="39" t="n">
        <v>0</v>
      </c>
      <c r="BF115" s="39" t="n">
        <f aca="false">O115</f>
        <v>0</v>
      </c>
      <c r="BH115" s="39" t="n">
        <f aca="false">G115*AO115</f>
        <v>0</v>
      </c>
      <c r="BI115" s="39" t="n">
        <f aca="false">G115*AP115</f>
        <v>0</v>
      </c>
      <c r="BJ115" s="39" t="n">
        <f aca="false">G115*H115</f>
        <v>0</v>
      </c>
      <c r="BK115" s="39"/>
      <c r="BL115" s="39" t="n">
        <v>184</v>
      </c>
      <c r="BW115" s="39" t="str">
        <f aca="false">I115</f>
        <v>21</v>
      </c>
      <c r="BX115" s="10" t="s">
        <v>231</v>
      </c>
    </row>
    <row r="116" customFormat="false" ht="15" hidden="false" customHeight="true" outlineLevel="0" collapsed="false">
      <c r="A116" s="38" t="s">
        <v>275</v>
      </c>
      <c r="B116" s="11" t="s">
        <v>267</v>
      </c>
      <c r="C116" s="11" t="s">
        <v>120</v>
      </c>
      <c r="D116" s="10" t="s">
        <v>233</v>
      </c>
      <c r="E116" s="10"/>
      <c r="F116" s="11" t="s">
        <v>110</v>
      </c>
      <c r="G116" s="39" t="n">
        <v>44</v>
      </c>
      <c r="H116" s="39" t="n">
        <v>0</v>
      </c>
      <c r="I116" s="40" t="s">
        <v>58</v>
      </c>
      <c r="J116" s="39" t="n">
        <f aca="false">G116*AO116</f>
        <v>0</v>
      </c>
      <c r="K116" s="39" t="n">
        <f aca="false">G116*AP116</f>
        <v>0</v>
      </c>
      <c r="L116" s="39" t="n">
        <f aca="false">G116*H116</f>
        <v>0</v>
      </c>
      <c r="M116" s="39" t="n">
        <f aca="false">L116*(1+BW116/100)</f>
        <v>0</v>
      </c>
      <c r="N116" s="39" t="n">
        <v>1E-005</v>
      </c>
      <c r="O116" s="39" t="n">
        <f aca="false">G116*N116</f>
        <v>0.00044</v>
      </c>
      <c r="P116" s="41" t="s">
        <v>59</v>
      </c>
      <c r="Z116" s="39" t="n">
        <f aca="false">IF(AQ116="5",BJ116,0)</f>
        <v>0</v>
      </c>
      <c r="AB116" s="39" t="n">
        <f aca="false">IF(AQ116="1",BH116,0)</f>
        <v>0</v>
      </c>
      <c r="AC116" s="39" t="n">
        <f aca="false">IF(AQ116="1",BI116,0)</f>
        <v>0</v>
      </c>
      <c r="AD116" s="39" t="n">
        <f aca="false">IF(AQ116="7",BH116,0)</f>
        <v>0</v>
      </c>
      <c r="AE116" s="39" t="n">
        <f aca="false">IF(AQ116="7",BI116,0)</f>
        <v>0</v>
      </c>
      <c r="AF116" s="39" t="n">
        <f aca="false">IF(AQ116="2",BH116,0)</f>
        <v>0</v>
      </c>
      <c r="AG116" s="39" t="n">
        <f aca="false">IF(AQ116="2",BI116,0)</f>
        <v>0</v>
      </c>
      <c r="AH116" s="39" t="n">
        <f aca="false">IF(AQ116="0",BJ116,0)</f>
        <v>0</v>
      </c>
      <c r="AI116" s="23" t="s">
        <v>267</v>
      </c>
      <c r="AJ116" s="39" t="n">
        <f aca="false">IF(AN116=0,L116,0)</f>
        <v>0</v>
      </c>
      <c r="AK116" s="39" t="n">
        <f aca="false">IF(AN116=21,L116,0)</f>
        <v>0</v>
      </c>
      <c r="AL116" s="39" t="n">
        <f aca="false">IF(AN116=21,L116,0)</f>
        <v>0</v>
      </c>
      <c r="AN116" s="39" t="n">
        <v>21</v>
      </c>
      <c r="AO116" s="39" t="n">
        <f aca="false">H116*0.089200864</f>
        <v>0</v>
      </c>
      <c r="AP116" s="39" t="n">
        <f aca="false">H116*(1-0.089200864)</f>
        <v>0</v>
      </c>
      <c r="AQ116" s="40" t="s">
        <v>54</v>
      </c>
      <c r="AV116" s="39" t="n">
        <f aca="false">AW116+AX116</f>
        <v>0</v>
      </c>
      <c r="AW116" s="39" t="n">
        <f aca="false">G116*AO116</f>
        <v>0</v>
      </c>
      <c r="AX116" s="39" t="n">
        <f aca="false">G116*AP116</f>
        <v>0</v>
      </c>
      <c r="AY116" s="40" t="s">
        <v>60</v>
      </c>
      <c r="AZ116" s="40" t="s">
        <v>270</v>
      </c>
      <c r="BA116" s="23" t="s">
        <v>271</v>
      </c>
      <c r="BC116" s="39" t="n">
        <f aca="false">AW116+AX116</f>
        <v>0</v>
      </c>
      <c r="BD116" s="39" t="n">
        <f aca="false">H116/(100-BE116)*100</f>
        <v>0</v>
      </c>
      <c r="BE116" s="39" t="n">
        <v>0</v>
      </c>
      <c r="BF116" s="39" t="n">
        <f aca="false">O116</f>
        <v>0.00044</v>
      </c>
      <c r="BH116" s="39" t="n">
        <f aca="false">G116*AO116</f>
        <v>0</v>
      </c>
      <c r="BI116" s="39" t="n">
        <f aca="false">G116*AP116</f>
        <v>0</v>
      </c>
      <c r="BJ116" s="39" t="n">
        <f aca="false">G116*H116</f>
        <v>0</v>
      </c>
      <c r="BK116" s="39"/>
      <c r="BL116" s="39" t="n">
        <v>184</v>
      </c>
      <c r="BW116" s="39" t="str">
        <f aca="false">I116</f>
        <v>21</v>
      </c>
      <c r="BX116" s="10" t="s">
        <v>233</v>
      </c>
    </row>
    <row r="117" customFormat="false" ht="15" hidden="false" customHeight="true" outlineLevel="0" collapsed="false">
      <c r="A117" s="38" t="s">
        <v>276</v>
      </c>
      <c r="B117" s="11" t="s">
        <v>267</v>
      </c>
      <c r="C117" s="11" t="s">
        <v>128</v>
      </c>
      <c r="D117" s="10" t="s">
        <v>129</v>
      </c>
      <c r="E117" s="10"/>
      <c r="F117" s="11" t="s">
        <v>130</v>
      </c>
      <c r="G117" s="39" t="n">
        <v>224.75</v>
      </c>
      <c r="H117" s="39" t="n">
        <v>0</v>
      </c>
      <c r="I117" s="40" t="s">
        <v>58</v>
      </c>
      <c r="J117" s="39" t="n">
        <f aca="false">G117*AO117</f>
        <v>0</v>
      </c>
      <c r="K117" s="39" t="n">
        <f aca="false">G117*AP117</f>
        <v>0</v>
      </c>
      <c r="L117" s="39" t="n">
        <f aca="false">G117*H117</f>
        <v>0</v>
      </c>
      <c r="M117" s="39" t="n">
        <f aca="false">L117*(1+BW117/100)</f>
        <v>0</v>
      </c>
      <c r="N117" s="39" t="n">
        <v>0</v>
      </c>
      <c r="O117" s="39" t="n">
        <f aca="false">G117*N117</f>
        <v>0</v>
      </c>
      <c r="P117" s="41" t="s">
        <v>59</v>
      </c>
      <c r="Z117" s="39" t="n">
        <f aca="false">IF(AQ117="5",BJ117,0)</f>
        <v>0</v>
      </c>
      <c r="AB117" s="39" t="n">
        <f aca="false">IF(AQ117="1",BH117,0)</f>
        <v>0</v>
      </c>
      <c r="AC117" s="39" t="n">
        <f aca="false">IF(AQ117="1",BI117,0)</f>
        <v>0</v>
      </c>
      <c r="AD117" s="39" t="n">
        <f aca="false">IF(AQ117="7",BH117,0)</f>
        <v>0</v>
      </c>
      <c r="AE117" s="39" t="n">
        <f aca="false">IF(AQ117="7",BI117,0)</f>
        <v>0</v>
      </c>
      <c r="AF117" s="39" t="n">
        <f aca="false">IF(AQ117="2",BH117,0)</f>
        <v>0</v>
      </c>
      <c r="AG117" s="39" t="n">
        <f aca="false">IF(AQ117="2",BI117,0)</f>
        <v>0</v>
      </c>
      <c r="AH117" s="39" t="n">
        <f aca="false">IF(AQ117="0",BJ117,0)</f>
        <v>0</v>
      </c>
      <c r="AI117" s="23" t="s">
        <v>267</v>
      </c>
      <c r="AJ117" s="39" t="n">
        <f aca="false">IF(AN117=0,L117,0)</f>
        <v>0</v>
      </c>
      <c r="AK117" s="39" t="n">
        <f aca="false">IF(AN117=21,L117,0)</f>
        <v>0</v>
      </c>
      <c r="AL117" s="39" t="n">
        <f aca="false">IF(AN117=21,L117,0)</f>
        <v>0</v>
      </c>
      <c r="AN117" s="39" t="n">
        <v>21</v>
      </c>
      <c r="AO117" s="39" t="n">
        <f aca="false">H117*0</f>
        <v>0</v>
      </c>
      <c r="AP117" s="39" t="n">
        <f aca="false">H117*(1-0)</f>
        <v>0</v>
      </c>
      <c r="AQ117" s="40" t="s">
        <v>54</v>
      </c>
      <c r="AV117" s="39" t="n">
        <f aca="false">AW117+AX117</f>
        <v>0</v>
      </c>
      <c r="AW117" s="39" t="n">
        <f aca="false">G117*AO117</f>
        <v>0</v>
      </c>
      <c r="AX117" s="39" t="n">
        <f aca="false">G117*AP117</f>
        <v>0</v>
      </c>
      <c r="AY117" s="40" t="s">
        <v>60</v>
      </c>
      <c r="AZ117" s="40" t="s">
        <v>270</v>
      </c>
      <c r="BA117" s="23" t="s">
        <v>271</v>
      </c>
      <c r="BC117" s="39" t="n">
        <f aca="false">AW117+AX117</f>
        <v>0</v>
      </c>
      <c r="BD117" s="39" t="n">
        <f aca="false">H117/(100-BE117)*100</f>
        <v>0</v>
      </c>
      <c r="BE117" s="39" t="n">
        <v>0</v>
      </c>
      <c r="BF117" s="39" t="n">
        <f aca="false">O117</f>
        <v>0</v>
      </c>
      <c r="BH117" s="39" t="n">
        <f aca="false">G117*AO117</f>
        <v>0</v>
      </c>
      <c r="BI117" s="39" t="n">
        <f aca="false">G117*AP117</f>
        <v>0</v>
      </c>
      <c r="BJ117" s="39" t="n">
        <f aca="false">G117*H117</f>
        <v>0</v>
      </c>
      <c r="BK117" s="39"/>
      <c r="BL117" s="39" t="n">
        <v>184</v>
      </c>
      <c r="BW117" s="39" t="str">
        <f aca="false">I117</f>
        <v>21</v>
      </c>
      <c r="BX117" s="10" t="s">
        <v>129</v>
      </c>
    </row>
    <row r="118" customFormat="false" ht="24.75" hidden="false" customHeight="true" outlineLevel="0" collapsed="false">
      <c r="A118" s="38" t="s">
        <v>277</v>
      </c>
      <c r="B118" s="11" t="s">
        <v>267</v>
      </c>
      <c r="C118" s="11" t="s">
        <v>132</v>
      </c>
      <c r="D118" s="10" t="s">
        <v>236</v>
      </c>
      <c r="E118" s="10"/>
      <c r="F118" s="11" t="s">
        <v>130</v>
      </c>
      <c r="G118" s="39" t="n">
        <v>224.75</v>
      </c>
      <c r="H118" s="39" t="n">
        <v>0</v>
      </c>
      <c r="I118" s="40" t="s">
        <v>58</v>
      </c>
      <c r="J118" s="39" t="n">
        <f aca="false">G118*AO118</f>
        <v>0</v>
      </c>
      <c r="K118" s="39" t="n">
        <f aca="false">G118*AP118</f>
        <v>0</v>
      </c>
      <c r="L118" s="39" t="n">
        <f aca="false">G118*H118</f>
        <v>0</v>
      </c>
      <c r="M118" s="39" t="n">
        <f aca="false">L118*(1+BW118/100)</f>
        <v>0</v>
      </c>
      <c r="N118" s="39" t="n">
        <v>0</v>
      </c>
      <c r="O118" s="39" t="n">
        <f aca="false">G118*N118</f>
        <v>0</v>
      </c>
      <c r="P118" s="41" t="s">
        <v>59</v>
      </c>
      <c r="Z118" s="39" t="n">
        <f aca="false">IF(AQ118="5",BJ118,0)</f>
        <v>0</v>
      </c>
      <c r="AB118" s="39" t="n">
        <f aca="false">IF(AQ118="1",BH118,0)</f>
        <v>0</v>
      </c>
      <c r="AC118" s="39" t="n">
        <f aca="false">IF(AQ118="1",BI118,0)</f>
        <v>0</v>
      </c>
      <c r="AD118" s="39" t="n">
        <f aca="false">IF(AQ118="7",BH118,0)</f>
        <v>0</v>
      </c>
      <c r="AE118" s="39" t="n">
        <f aca="false">IF(AQ118="7",BI118,0)</f>
        <v>0</v>
      </c>
      <c r="AF118" s="39" t="n">
        <f aca="false">IF(AQ118="2",BH118,0)</f>
        <v>0</v>
      </c>
      <c r="AG118" s="39" t="n">
        <f aca="false">IF(AQ118="2",BI118,0)</f>
        <v>0</v>
      </c>
      <c r="AH118" s="39" t="n">
        <f aca="false">IF(AQ118="0",BJ118,0)</f>
        <v>0</v>
      </c>
      <c r="AI118" s="23" t="s">
        <v>267</v>
      </c>
      <c r="AJ118" s="39" t="n">
        <f aca="false">IF(AN118=0,L118,0)</f>
        <v>0</v>
      </c>
      <c r="AK118" s="39" t="n">
        <f aca="false">IF(AN118=21,L118,0)</f>
        <v>0</v>
      </c>
      <c r="AL118" s="39" t="n">
        <f aca="false">IF(AN118=21,L118,0)</f>
        <v>0</v>
      </c>
      <c r="AN118" s="39" t="n">
        <v>21</v>
      </c>
      <c r="AO118" s="39" t="n">
        <f aca="false">H118*0.304574468</f>
        <v>0</v>
      </c>
      <c r="AP118" s="39" t="n">
        <f aca="false">H118*(1-0.304574468)</f>
        <v>0</v>
      </c>
      <c r="AQ118" s="40" t="s">
        <v>54</v>
      </c>
      <c r="AV118" s="39" t="n">
        <f aca="false">AW118+AX118</f>
        <v>0</v>
      </c>
      <c r="AW118" s="39" t="n">
        <f aca="false">G118*AO118</f>
        <v>0</v>
      </c>
      <c r="AX118" s="39" t="n">
        <f aca="false">G118*AP118</f>
        <v>0</v>
      </c>
      <c r="AY118" s="40" t="s">
        <v>60</v>
      </c>
      <c r="AZ118" s="40" t="s">
        <v>270</v>
      </c>
      <c r="BA118" s="23" t="s">
        <v>271</v>
      </c>
      <c r="BC118" s="39" t="n">
        <f aca="false">AW118+AX118</f>
        <v>0</v>
      </c>
      <c r="BD118" s="39" t="n">
        <f aca="false">H118/(100-BE118)*100</f>
        <v>0</v>
      </c>
      <c r="BE118" s="39" t="n">
        <v>0</v>
      </c>
      <c r="BF118" s="39" t="n">
        <f aca="false">O118</f>
        <v>0</v>
      </c>
      <c r="BH118" s="39" t="n">
        <f aca="false">G118*AO118</f>
        <v>0</v>
      </c>
      <c r="BI118" s="39" t="n">
        <f aca="false">G118*AP118</f>
        <v>0</v>
      </c>
      <c r="BJ118" s="39" t="n">
        <f aca="false">G118*H118</f>
        <v>0</v>
      </c>
      <c r="BK118" s="39"/>
      <c r="BL118" s="39" t="n">
        <v>184</v>
      </c>
      <c r="BW118" s="39" t="str">
        <f aca="false">I118</f>
        <v>21</v>
      </c>
      <c r="BX118" s="10" t="s">
        <v>236</v>
      </c>
    </row>
    <row r="119" customFormat="false" ht="15" hidden="false" customHeight="true" outlineLevel="0" collapsed="false">
      <c r="A119" s="38" t="s">
        <v>278</v>
      </c>
      <c r="B119" s="11" t="s">
        <v>267</v>
      </c>
      <c r="C119" s="11" t="s">
        <v>164</v>
      </c>
      <c r="D119" s="10" t="s">
        <v>238</v>
      </c>
      <c r="E119" s="10"/>
      <c r="F119" s="11" t="s">
        <v>166</v>
      </c>
      <c r="G119" s="39" t="n">
        <v>13.98</v>
      </c>
      <c r="H119" s="39" t="n">
        <v>0</v>
      </c>
      <c r="I119" s="40" t="s">
        <v>58</v>
      </c>
      <c r="J119" s="39" t="n">
        <f aca="false">G119*AO119</f>
        <v>0</v>
      </c>
      <c r="K119" s="39" t="n">
        <f aca="false">G119*AP119</f>
        <v>0</v>
      </c>
      <c r="L119" s="39" t="n">
        <f aca="false">G119*H119</f>
        <v>0</v>
      </c>
      <c r="M119" s="39" t="n">
        <f aca="false">L119*(1+BW119/100)</f>
        <v>0</v>
      </c>
      <c r="N119" s="39" t="n">
        <v>0</v>
      </c>
      <c r="O119" s="39" t="n">
        <f aca="false">G119*N119</f>
        <v>0</v>
      </c>
      <c r="P119" s="41"/>
      <c r="Z119" s="39" t="n">
        <f aca="false">IF(AQ119="5",BJ119,0)</f>
        <v>0</v>
      </c>
      <c r="AB119" s="39" t="n">
        <f aca="false">IF(AQ119="1",BH119,0)</f>
        <v>0</v>
      </c>
      <c r="AC119" s="39" t="n">
        <f aca="false">IF(AQ119="1",BI119,0)</f>
        <v>0</v>
      </c>
      <c r="AD119" s="39" t="n">
        <f aca="false">IF(AQ119="7",BH119,0)</f>
        <v>0</v>
      </c>
      <c r="AE119" s="39" t="n">
        <f aca="false">IF(AQ119="7",BI119,0)</f>
        <v>0</v>
      </c>
      <c r="AF119" s="39" t="n">
        <f aca="false">IF(AQ119="2",BH119,0)</f>
        <v>0</v>
      </c>
      <c r="AG119" s="39" t="n">
        <f aca="false">IF(AQ119="2",BI119,0)</f>
        <v>0</v>
      </c>
      <c r="AH119" s="39" t="n">
        <f aca="false">IF(AQ119="0",BJ119,0)</f>
        <v>0</v>
      </c>
      <c r="AI119" s="23" t="s">
        <v>267</v>
      </c>
      <c r="AJ119" s="39" t="n">
        <f aca="false">IF(AN119=0,L119,0)</f>
        <v>0</v>
      </c>
      <c r="AK119" s="39" t="n">
        <f aca="false">IF(AN119=21,L119,0)</f>
        <v>0</v>
      </c>
      <c r="AL119" s="39" t="n">
        <f aca="false">IF(AN119=21,L119,0)</f>
        <v>0</v>
      </c>
      <c r="AN119" s="39" t="n">
        <v>21</v>
      </c>
      <c r="AO119" s="39" t="n">
        <f aca="false">H119*0</f>
        <v>0</v>
      </c>
      <c r="AP119" s="39" t="n">
        <f aca="false">H119*(1-0)</f>
        <v>0</v>
      </c>
      <c r="AQ119" s="40" t="s">
        <v>54</v>
      </c>
      <c r="AV119" s="39" t="n">
        <f aca="false">AW119+AX119</f>
        <v>0</v>
      </c>
      <c r="AW119" s="39" t="n">
        <f aca="false">G119*AO119</f>
        <v>0</v>
      </c>
      <c r="AX119" s="39" t="n">
        <f aca="false">G119*AP119</f>
        <v>0</v>
      </c>
      <c r="AY119" s="40" t="s">
        <v>60</v>
      </c>
      <c r="AZ119" s="40" t="s">
        <v>270</v>
      </c>
      <c r="BA119" s="23" t="s">
        <v>271</v>
      </c>
      <c r="BC119" s="39" t="n">
        <f aca="false">AW119+AX119</f>
        <v>0</v>
      </c>
      <c r="BD119" s="39" t="n">
        <f aca="false">H119/(100-BE119)*100</f>
        <v>0</v>
      </c>
      <c r="BE119" s="39" t="n">
        <v>0</v>
      </c>
      <c r="BF119" s="39" t="n">
        <f aca="false">O119</f>
        <v>0</v>
      </c>
      <c r="BH119" s="39" t="n">
        <f aca="false">G119*AO119</f>
        <v>0</v>
      </c>
      <c r="BI119" s="39" t="n">
        <f aca="false">G119*AP119</f>
        <v>0</v>
      </c>
      <c r="BJ119" s="39" t="n">
        <f aca="false">G119*H119</f>
        <v>0</v>
      </c>
      <c r="BK119" s="39"/>
      <c r="BL119" s="39" t="n">
        <v>184</v>
      </c>
      <c r="BW119" s="39" t="str">
        <f aca="false">I119</f>
        <v>21</v>
      </c>
      <c r="BX119" s="10" t="s">
        <v>238</v>
      </c>
    </row>
    <row r="120" customFormat="false" ht="15" hidden="false" customHeight="true" outlineLevel="0" collapsed="false">
      <c r="A120" s="38" t="s">
        <v>279</v>
      </c>
      <c r="B120" s="11" t="s">
        <v>267</v>
      </c>
      <c r="C120" s="11" t="s">
        <v>55</v>
      </c>
      <c r="D120" s="10" t="s">
        <v>240</v>
      </c>
      <c r="E120" s="10"/>
      <c r="F120" s="11" t="s">
        <v>57</v>
      </c>
      <c r="G120" s="39" t="n">
        <v>78732</v>
      </c>
      <c r="H120" s="39" t="n">
        <v>0</v>
      </c>
      <c r="I120" s="40" t="s">
        <v>58</v>
      </c>
      <c r="J120" s="39" t="n">
        <f aca="false">G120*AO120</f>
        <v>0</v>
      </c>
      <c r="K120" s="39" t="n">
        <f aca="false">G120*AP120</f>
        <v>0</v>
      </c>
      <c r="L120" s="39" t="n">
        <f aca="false">G120*H120</f>
        <v>0</v>
      </c>
      <c r="M120" s="39" t="n">
        <f aca="false">L120*(1+BW120/100)</f>
        <v>0</v>
      </c>
      <c r="N120" s="39" t="n">
        <v>0</v>
      </c>
      <c r="O120" s="39" t="n">
        <f aca="false">G120*N120</f>
        <v>0</v>
      </c>
      <c r="P120" s="41" t="s">
        <v>59</v>
      </c>
      <c r="Z120" s="39" t="n">
        <f aca="false">IF(AQ120="5",BJ120,0)</f>
        <v>0</v>
      </c>
      <c r="AB120" s="39" t="n">
        <f aca="false">IF(AQ120="1",BH120,0)</f>
        <v>0</v>
      </c>
      <c r="AC120" s="39" t="n">
        <f aca="false">IF(AQ120="1",BI120,0)</f>
        <v>0</v>
      </c>
      <c r="AD120" s="39" t="n">
        <f aca="false">IF(AQ120="7",BH120,0)</f>
        <v>0</v>
      </c>
      <c r="AE120" s="39" t="n">
        <f aca="false">IF(AQ120="7",BI120,0)</f>
        <v>0</v>
      </c>
      <c r="AF120" s="39" t="n">
        <f aca="false">IF(AQ120="2",BH120,0)</f>
        <v>0</v>
      </c>
      <c r="AG120" s="39" t="n">
        <f aca="false">IF(AQ120="2",BI120,0)</f>
        <v>0</v>
      </c>
      <c r="AH120" s="39" t="n">
        <f aca="false">IF(AQ120="0",BJ120,0)</f>
        <v>0</v>
      </c>
      <c r="AI120" s="23" t="s">
        <v>267</v>
      </c>
      <c r="AJ120" s="39" t="n">
        <f aca="false">IF(AN120=0,L120,0)</f>
        <v>0</v>
      </c>
      <c r="AK120" s="39" t="n">
        <f aca="false">IF(AN120=21,L120,0)</f>
        <v>0</v>
      </c>
      <c r="AL120" s="39" t="n">
        <f aca="false">IF(AN120=21,L120,0)</f>
        <v>0</v>
      </c>
      <c r="AN120" s="39" t="n">
        <v>21</v>
      </c>
      <c r="AO120" s="39" t="n">
        <f aca="false">H120*0</f>
        <v>0</v>
      </c>
      <c r="AP120" s="39" t="n">
        <f aca="false">H120*(1-0)</f>
        <v>0</v>
      </c>
      <c r="AQ120" s="40" t="s">
        <v>54</v>
      </c>
      <c r="AV120" s="39" t="n">
        <f aca="false">AW120+AX120</f>
        <v>0</v>
      </c>
      <c r="AW120" s="39" t="n">
        <f aca="false">G120*AO120</f>
        <v>0</v>
      </c>
      <c r="AX120" s="39" t="n">
        <f aca="false">G120*AP120</f>
        <v>0</v>
      </c>
      <c r="AY120" s="40" t="s">
        <v>60</v>
      </c>
      <c r="AZ120" s="40" t="s">
        <v>270</v>
      </c>
      <c r="BA120" s="23" t="s">
        <v>271</v>
      </c>
      <c r="BC120" s="39" t="n">
        <f aca="false">AW120+AX120</f>
        <v>0</v>
      </c>
      <c r="BD120" s="39" t="n">
        <f aca="false">H120/(100-BE120)*100</f>
        <v>0</v>
      </c>
      <c r="BE120" s="39" t="n">
        <v>0</v>
      </c>
      <c r="BF120" s="39" t="n">
        <f aca="false">O120</f>
        <v>0</v>
      </c>
      <c r="BH120" s="39" t="n">
        <f aca="false">G120*AO120</f>
        <v>0</v>
      </c>
      <c r="BI120" s="39" t="n">
        <f aca="false">G120*AP120</f>
        <v>0</v>
      </c>
      <c r="BJ120" s="39" t="n">
        <f aca="false">G120*H120</f>
        <v>0</v>
      </c>
      <c r="BK120" s="39"/>
      <c r="BL120" s="39" t="n">
        <v>184</v>
      </c>
      <c r="BW120" s="39" t="str">
        <f aca="false">I120</f>
        <v>21</v>
      </c>
      <c r="BX120" s="10" t="s">
        <v>240</v>
      </c>
    </row>
    <row r="121" customFormat="false" ht="15" hidden="false" customHeight="true" outlineLevel="0" collapsed="false">
      <c r="A121" s="42" t="s">
        <v>280</v>
      </c>
      <c r="B121" s="43" t="s">
        <v>267</v>
      </c>
      <c r="C121" s="43" t="s">
        <v>150</v>
      </c>
      <c r="D121" s="44" t="s">
        <v>151</v>
      </c>
      <c r="E121" s="44"/>
      <c r="F121" s="43" t="s">
        <v>130</v>
      </c>
      <c r="G121" s="45" t="n">
        <v>224.75</v>
      </c>
      <c r="H121" s="45" t="n">
        <v>0</v>
      </c>
      <c r="I121" s="46" t="s">
        <v>58</v>
      </c>
      <c r="J121" s="45" t="n">
        <f aca="false">G121*AO121</f>
        <v>0</v>
      </c>
      <c r="K121" s="45" t="n">
        <f aca="false">G121*AP121</f>
        <v>0</v>
      </c>
      <c r="L121" s="45" t="n">
        <f aca="false">G121*H121</f>
        <v>0</v>
      </c>
      <c r="M121" s="45" t="n">
        <f aca="false">L121*(1+BW121/100)</f>
        <v>0</v>
      </c>
      <c r="N121" s="45" t="n">
        <v>0</v>
      </c>
      <c r="O121" s="45" t="n">
        <f aca="false">G121*N121</f>
        <v>0</v>
      </c>
      <c r="P121" s="47" t="s">
        <v>59</v>
      </c>
      <c r="Z121" s="39" t="n">
        <f aca="false">IF(AQ121="5",BJ121,0)</f>
        <v>0</v>
      </c>
      <c r="AB121" s="39" t="n">
        <f aca="false">IF(AQ121="1",BH121,0)</f>
        <v>0</v>
      </c>
      <c r="AC121" s="39" t="n">
        <f aca="false">IF(AQ121="1",BI121,0)</f>
        <v>0</v>
      </c>
      <c r="AD121" s="39" t="n">
        <f aca="false">IF(AQ121="7",BH121,0)</f>
        <v>0</v>
      </c>
      <c r="AE121" s="39" t="n">
        <f aca="false">IF(AQ121="7",BI121,0)</f>
        <v>0</v>
      </c>
      <c r="AF121" s="39" t="n">
        <f aca="false">IF(AQ121="2",BH121,0)</f>
        <v>0</v>
      </c>
      <c r="AG121" s="39" t="n">
        <f aca="false">IF(AQ121="2",BI121,0)</f>
        <v>0</v>
      </c>
      <c r="AH121" s="39" t="n">
        <f aca="false">IF(AQ121="0",BJ121,0)</f>
        <v>0</v>
      </c>
      <c r="AI121" s="23" t="s">
        <v>267</v>
      </c>
      <c r="AJ121" s="45" t="n">
        <f aca="false">IF(AN121=0,L121,0)</f>
        <v>0</v>
      </c>
      <c r="AK121" s="45" t="n">
        <f aca="false">IF(AN121=21,L121,0)</f>
        <v>0</v>
      </c>
      <c r="AL121" s="45" t="n">
        <f aca="false">IF(AN121=21,L121,0)</f>
        <v>0</v>
      </c>
      <c r="AN121" s="39" t="n">
        <v>21</v>
      </c>
      <c r="AO121" s="39" t="n">
        <f aca="false">H121*1</f>
        <v>0</v>
      </c>
      <c r="AP121" s="39" t="n">
        <f aca="false">H121*(1-1)</f>
        <v>0</v>
      </c>
      <c r="AQ121" s="46" t="s">
        <v>54</v>
      </c>
      <c r="AV121" s="39" t="n">
        <f aca="false">AW121+AX121</f>
        <v>0</v>
      </c>
      <c r="AW121" s="39" t="n">
        <f aca="false">G121*AO121</f>
        <v>0</v>
      </c>
      <c r="AX121" s="39" t="n">
        <f aca="false">G121*AP121</f>
        <v>0</v>
      </c>
      <c r="AY121" s="40" t="s">
        <v>60</v>
      </c>
      <c r="AZ121" s="40" t="s">
        <v>270</v>
      </c>
      <c r="BA121" s="23" t="s">
        <v>271</v>
      </c>
      <c r="BC121" s="39" t="n">
        <f aca="false">AW121+AX121</f>
        <v>0</v>
      </c>
      <c r="BD121" s="39" t="n">
        <f aca="false">H121/(100-BE121)*100</f>
        <v>0</v>
      </c>
      <c r="BE121" s="39" t="n">
        <v>0</v>
      </c>
      <c r="BF121" s="39" t="n">
        <f aca="false">O121</f>
        <v>0</v>
      </c>
      <c r="BH121" s="45" t="n">
        <f aca="false">G121*AO121</f>
        <v>0</v>
      </c>
      <c r="BI121" s="45" t="n">
        <f aca="false">G121*AP121</f>
        <v>0</v>
      </c>
      <c r="BJ121" s="45" t="n">
        <f aca="false">G121*H121</f>
        <v>0</v>
      </c>
      <c r="BK121" s="45"/>
      <c r="BL121" s="39" t="n">
        <v>184</v>
      </c>
      <c r="BW121" s="39" t="str">
        <f aca="false">I121</f>
        <v>21</v>
      </c>
      <c r="BX121" s="44" t="s">
        <v>151</v>
      </c>
    </row>
    <row r="122" customFormat="false" ht="15" hidden="false" customHeight="true" outlineLevel="0" collapsed="false">
      <c r="A122" s="42" t="s">
        <v>281</v>
      </c>
      <c r="B122" s="43" t="s">
        <v>267</v>
      </c>
      <c r="C122" s="43" t="s">
        <v>102</v>
      </c>
      <c r="D122" s="44" t="s">
        <v>103</v>
      </c>
      <c r="E122" s="44"/>
      <c r="F122" s="43" t="s">
        <v>104</v>
      </c>
      <c r="G122" s="45" t="n">
        <v>7.6566</v>
      </c>
      <c r="H122" s="45" t="n">
        <v>0</v>
      </c>
      <c r="I122" s="46" t="s">
        <v>58</v>
      </c>
      <c r="J122" s="45" t="n">
        <f aca="false">G122*AO122</f>
        <v>0</v>
      </c>
      <c r="K122" s="45" t="n">
        <f aca="false">G122*AP122</f>
        <v>0</v>
      </c>
      <c r="L122" s="45" t="n">
        <f aca="false">G122*H122</f>
        <v>0</v>
      </c>
      <c r="M122" s="45" t="n">
        <f aca="false">L122*(1+BW122/100)</f>
        <v>0</v>
      </c>
      <c r="N122" s="45" t="n">
        <v>0</v>
      </c>
      <c r="O122" s="45" t="n">
        <f aca="false">G122*N122</f>
        <v>0</v>
      </c>
      <c r="P122" s="47" t="s">
        <v>59</v>
      </c>
      <c r="Z122" s="39" t="n">
        <f aca="false">IF(AQ122="5",BJ122,0)</f>
        <v>0</v>
      </c>
      <c r="AB122" s="39" t="n">
        <f aca="false">IF(AQ122="1",BH122,0)</f>
        <v>0</v>
      </c>
      <c r="AC122" s="39" t="n">
        <f aca="false">IF(AQ122="1",BI122,0)</f>
        <v>0</v>
      </c>
      <c r="AD122" s="39" t="n">
        <f aca="false">IF(AQ122="7",BH122,0)</f>
        <v>0</v>
      </c>
      <c r="AE122" s="39" t="n">
        <f aca="false">IF(AQ122="7",BI122,0)</f>
        <v>0</v>
      </c>
      <c r="AF122" s="39" t="n">
        <f aca="false">IF(AQ122="2",BH122,0)</f>
        <v>0</v>
      </c>
      <c r="AG122" s="39" t="n">
        <f aca="false">IF(AQ122="2",BI122,0)</f>
        <v>0</v>
      </c>
      <c r="AH122" s="39" t="n">
        <f aca="false">IF(AQ122="0",BJ122,0)</f>
        <v>0</v>
      </c>
      <c r="AI122" s="23" t="s">
        <v>267</v>
      </c>
      <c r="AJ122" s="45" t="n">
        <f aca="false">IF(AN122=0,L122,0)</f>
        <v>0</v>
      </c>
      <c r="AK122" s="45" t="n">
        <f aca="false">IF(AN122=21,L122,0)</f>
        <v>0</v>
      </c>
      <c r="AL122" s="45" t="n">
        <f aca="false">IF(AN122=21,L122,0)</f>
        <v>0</v>
      </c>
      <c r="AN122" s="39" t="n">
        <v>21</v>
      </c>
      <c r="AO122" s="39" t="n">
        <f aca="false">H122*1</f>
        <v>0</v>
      </c>
      <c r="AP122" s="39" t="n">
        <f aca="false">H122*(1-1)</f>
        <v>0</v>
      </c>
      <c r="AQ122" s="46" t="s">
        <v>54</v>
      </c>
      <c r="AV122" s="39" t="n">
        <f aca="false">AW122+AX122</f>
        <v>0</v>
      </c>
      <c r="AW122" s="39" t="n">
        <f aca="false">G122*AO122</f>
        <v>0</v>
      </c>
      <c r="AX122" s="39" t="n">
        <f aca="false">G122*AP122</f>
        <v>0</v>
      </c>
      <c r="AY122" s="40" t="s">
        <v>60</v>
      </c>
      <c r="AZ122" s="40" t="s">
        <v>270</v>
      </c>
      <c r="BA122" s="23" t="s">
        <v>271</v>
      </c>
      <c r="BC122" s="39" t="n">
        <f aca="false">AW122+AX122</f>
        <v>0</v>
      </c>
      <c r="BD122" s="39" t="n">
        <f aca="false">H122/(100-BE122)*100</f>
        <v>0</v>
      </c>
      <c r="BE122" s="39" t="n">
        <v>0</v>
      </c>
      <c r="BF122" s="39" t="n">
        <f aca="false">O122</f>
        <v>0</v>
      </c>
      <c r="BH122" s="45" t="n">
        <f aca="false">G122*AO122</f>
        <v>0</v>
      </c>
      <c r="BI122" s="45" t="n">
        <f aca="false">G122*AP122</f>
        <v>0</v>
      </c>
      <c r="BJ122" s="45" t="n">
        <f aca="false">G122*H122</f>
        <v>0</v>
      </c>
      <c r="BK122" s="45"/>
      <c r="BL122" s="39" t="n">
        <v>184</v>
      </c>
      <c r="BW122" s="39" t="str">
        <f aca="false">I122</f>
        <v>21</v>
      </c>
      <c r="BX122" s="44" t="s">
        <v>103</v>
      </c>
    </row>
    <row r="123" customFormat="false" ht="15" hidden="false" customHeight="true" outlineLevel="0" collapsed="false">
      <c r="A123" s="42" t="s">
        <v>282</v>
      </c>
      <c r="B123" s="43" t="s">
        <v>267</v>
      </c>
      <c r="C123" s="43" t="s">
        <v>147</v>
      </c>
      <c r="D123" s="44" t="s">
        <v>244</v>
      </c>
      <c r="E123" s="44"/>
      <c r="F123" s="43" t="s">
        <v>130</v>
      </c>
      <c r="G123" s="45" t="n">
        <v>12.761</v>
      </c>
      <c r="H123" s="45" t="n">
        <v>0</v>
      </c>
      <c r="I123" s="46" t="s">
        <v>58</v>
      </c>
      <c r="J123" s="45" t="n">
        <f aca="false">G123*AO123</f>
        <v>0</v>
      </c>
      <c r="K123" s="45" t="n">
        <f aca="false">G123*AP123</f>
        <v>0</v>
      </c>
      <c r="L123" s="45" t="n">
        <f aca="false">G123*H123</f>
        <v>0</v>
      </c>
      <c r="M123" s="45" t="n">
        <f aca="false">L123*(1+BW123/100)</f>
        <v>0</v>
      </c>
      <c r="N123" s="45" t="n">
        <v>0.1</v>
      </c>
      <c r="O123" s="45" t="n">
        <f aca="false">G123*N123</f>
        <v>1.2761</v>
      </c>
      <c r="P123" s="47"/>
      <c r="Z123" s="39" t="n">
        <f aca="false">IF(AQ123="5",BJ123,0)</f>
        <v>0</v>
      </c>
      <c r="AB123" s="39" t="n">
        <f aca="false">IF(AQ123="1",BH123,0)</f>
        <v>0</v>
      </c>
      <c r="AC123" s="39" t="n">
        <f aca="false">IF(AQ123="1",BI123,0)</f>
        <v>0</v>
      </c>
      <c r="AD123" s="39" t="n">
        <f aca="false">IF(AQ123="7",BH123,0)</f>
        <v>0</v>
      </c>
      <c r="AE123" s="39" t="n">
        <f aca="false">IF(AQ123="7",BI123,0)</f>
        <v>0</v>
      </c>
      <c r="AF123" s="39" t="n">
        <f aca="false">IF(AQ123="2",BH123,0)</f>
        <v>0</v>
      </c>
      <c r="AG123" s="39" t="n">
        <f aca="false">IF(AQ123="2",BI123,0)</f>
        <v>0</v>
      </c>
      <c r="AH123" s="39" t="n">
        <f aca="false">IF(AQ123="0",BJ123,0)</f>
        <v>0</v>
      </c>
      <c r="AI123" s="23" t="s">
        <v>267</v>
      </c>
      <c r="AJ123" s="45" t="n">
        <f aca="false">IF(AN123=0,L123,0)</f>
        <v>0</v>
      </c>
      <c r="AK123" s="45" t="n">
        <f aca="false">IF(AN123=21,L123,0)</f>
        <v>0</v>
      </c>
      <c r="AL123" s="45" t="n">
        <f aca="false">IF(AN123=21,L123,0)</f>
        <v>0</v>
      </c>
      <c r="AN123" s="39" t="n">
        <v>21</v>
      </c>
      <c r="AO123" s="39" t="n">
        <f aca="false">H123*1</f>
        <v>0</v>
      </c>
      <c r="AP123" s="39" t="n">
        <f aca="false">H123*(1-1)</f>
        <v>0</v>
      </c>
      <c r="AQ123" s="46" t="s">
        <v>54</v>
      </c>
      <c r="AV123" s="39" t="n">
        <f aca="false">AW123+AX123</f>
        <v>0</v>
      </c>
      <c r="AW123" s="39" t="n">
        <f aca="false">G123*AO123</f>
        <v>0</v>
      </c>
      <c r="AX123" s="39" t="n">
        <f aca="false">G123*AP123</f>
        <v>0</v>
      </c>
      <c r="AY123" s="40" t="s">
        <v>60</v>
      </c>
      <c r="AZ123" s="40" t="s">
        <v>270</v>
      </c>
      <c r="BA123" s="23" t="s">
        <v>271</v>
      </c>
      <c r="BC123" s="39" t="n">
        <f aca="false">AW123+AX123</f>
        <v>0</v>
      </c>
      <c r="BD123" s="39" t="n">
        <f aca="false">H123/(100-BE123)*100</f>
        <v>0</v>
      </c>
      <c r="BE123" s="39" t="n">
        <v>0</v>
      </c>
      <c r="BF123" s="39" t="n">
        <f aca="false">O123</f>
        <v>1.2761</v>
      </c>
      <c r="BH123" s="45" t="n">
        <f aca="false">G123*AO123</f>
        <v>0</v>
      </c>
      <c r="BI123" s="45" t="n">
        <f aca="false">G123*AP123</f>
        <v>0</v>
      </c>
      <c r="BJ123" s="45" t="n">
        <f aca="false">G123*H123</f>
        <v>0</v>
      </c>
      <c r="BK123" s="45"/>
      <c r="BL123" s="39" t="n">
        <v>184</v>
      </c>
      <c r="BW123" s="39" t="str">
        <f aca="false">I123</f>
        <v>21</v>
      </c>
      <c r="BX123" s="44" t="s">
        <v>244</v>
      </c>
    </row>
    <row r="124" customFormat="false" ht="15" hidden="false" customHeight="true" outlineLevel="0" collapsed="false">
      <c r="A124" s="42" t="s">
        <v>283</v>
      </c>
      <c r="B124" s="43" t="s">
        <v>267</v>
      </c>
      <c r="C124" s="43" t="s">
        <v>142</v>
      </c>
      <c r="D124" s="44" t="s">
        <v>246</v>
      </c>
      <c r="E124" s="44"/>
      <c r="F124" s="43" t="s">
        <v>110</v>
      </c>
      <c r="G124" s="45" t="n">
        <v>5</v>
      </c>
      <c r="H124" s="45" t="n">
        <v>0</v>
      </c>
      <c r="I124" s="46" t="s">
        <v>58</v>
      </c>
      <c r="J124" s="45" t="n">
        <f aca="false">G124*AO124</f>
        <v>0</v>
      </c>
      <c r="K124" s="45" t="n">
        <f aca="false">G124*AP124</f>
        <v>0</v>
      </c>
      <c r="L124" s="45" t="n">
        <f aca="false">G124*H124</f>
        <v>0</v>
      </c>
      <c r="M124" s="45" t="n">
        <f aca="false">L124*(1+BW124/100)</f>
        <v>0</v>
      </c>
      <c r="N124" s="45" t="n">
        <v>0.003</v>
      </c>
      <c r="O124" s="45" t="n">
        <f aca="false">G124*N124</f>
        <v>0.015</v>
      </c>
      <c r="P124" s="47"/>
      <c r="Z124" s="39" t="n">
        <f aca="false">IF(AQ124="5",BJ124,0)</f>
        <v>0</v>
      </c>
      <c r="AB124" s="39" t="n">
        <f aca="false">IF(AQ124="1",BH124,0)</f>
        <v>0</v>
      </c>
      <c r="AC124" s="39" t="n">
        <f aca="false">IF(AQ124="1",BI124,0)</f>
        <v>0</v>
      </c>
      <c r="AD124" s="39" t="n">
        <f aca="false">IF(AQ124="7",BH124,0)</f>
        <v>0</v>
      </c>
      <c r="AE124" s="39" t="n">
        <f aca="false">IF(AQ124="7",BI124,0)</f>
        <v>0</v>
      </c>
      <c r="AF124" s="39" t="n">
        <f aca="false">IF(AQ124="2",BH124,0)</f>
        <v>0</v>
      </c>
      <c r="AG124" s="39" t="n">
        <f aca="false">IF(AQ124="2",BI124,0)</f>
        <v>0</v>
      </c>
      <c r="AH124" s="39" t="n">
        <f aca="false">IF(AQ124="0",BJ124,0)</f>
        <v>0</v>
      </c>
      <c r="AI124" s="23" t="s">
        <v>267</v>
      </c>
      <c r="AJ124" s="45" t="n">
        <f aca="false">IF(AN124=0,L124,0)</f>
        <v>0</v>
      </c>
      <c r="AK124" s="45" t="n">
        <f aca="false">IF(AN124=21,L124,0)</f>
        <v>0</v>
      </c>
      <c r="AL124" s="45" t="n">
        <f aca="false">IF(AN124=21,L124,0)</f>
        <v>0</v>
      </c>
      <c r="AN124" s="39" t="n">
        <v>21</v>
      </c>
      <c r="AO124" s="39" t="n">
        <f aca="false">H124*1</f>
        <v>0</v>
      </c>
      <c r="AP124" s="39" t="n">
        <f aca="false">H124*(1-1)</f>
        <v>0</v>
      </c>
      <c r="AQ124" s="46" t="s">
        <v>54</v>
      </c>
      <c r="AV124" s="39" t="n">
        <f aca="false">AW124+AX124</f>
        <v>0</v>
      </c>
      <c r="AW124" s="39" t="n">
        <f aca="false">G124*AO124</f>
        <v>0</v>
      </c>
      <c r="AX124" s="39" t="n">
        <f aca="false">G124*AP124</f>
        <v>0</v>
      </c>
      <c r="AY124" s="40" t="s">
        <v>60</v>
      </c>
      <c r="AZ124" s="40" t="s">
        <v>270</v>
      </c>
      <c r="BA124" s="23" t="s">
        <v>271</v>
      </c>
      <c r="BC124" s="39" t="n">
        <f aca="false">AW124+AX124</f>
        <v>0</v>
      </c>
      <c r="BD124" s="39" t="n">
        <f aca="false">H124/(100-BE124)*100</f>
        <v>0</v>
      </c>
      <c r="BE124" s="39" t="n">
        <v>0</v>
      </c>
      <c r="BF124" s="39" t="n">
        <f aca="false">O124</f>
        <v>0.015</v>
      </c>
      <c r="BH124" s="45" t="n">
        <f aca="false">G124*AO124</f>
        <v>0</v>
      </c>
      <c r="BI124" s="45" t="n">
        <f aca="false">G124*AP124</f>
        <v>0</v>
      </c>
      <c r="BJ124" s="45" t="n">
        <f aca="false">G124*H124</f>
        <v>0</v>
      </c>
      <c r="BK124" s="45"/>
      <c r="BL124" s="39" t="n">
        <v>184</v>
      </c>
      <c r="BW124" s="39" t="str">
        <f aca="false">I124</f>
        <v>21</v>
      </c>
      <c r="BX124" s="44" t="s">
        <v>246</v>
      </c>
    </row>
    <row r="125" customFormat="false" ht="24.75" hidden="false" customHeight="true" outlineLevel="0" collapsed="false">
      <c r="A125" s="48" t="s">
        <v>284</v>
      </c>
      <c r="B125" s="49" t="s">
        <v>267</v>
      </c>
      <c r="C125" s="49" t="s">
        <v>142</v>
      </c>
      <c r="D125" s="50" t="s">
        <v>248</v>
      </c>
      <c r="E125" s="50"/>
      <c r="F125" s="49" t="s">
        <v>110</v>
      </c>
      <c r="G125" s="51" t="n">
        <v>47</v>
      </c>
      <c r="H125" s="51" t="n">
        <v>0</v>
      </c>
      <c r="I125" s="52" t="s">
        <v>58</v>
      </c>
      <c r="J125" s="51" t="n">
        <f aca="false">G125*AO125</f>
        <v>0</v>
      </c>
      <c r="K125" s="51" t="n">
        <f aca="false">G125*AP125</f>
        <v>0</v>
      </c>
      <c r="L125" s="51" t="n">
        <f aca="false">G125*H125</f>
        <v>0</v>
      </c>
      <c r="M125" s="51" t="n">
        <f aca="false">L125*(1+BW125/100)</f>
        <v>0</v>
      </c>
      <c r="N125" s="51" t="n">
        <v>0.003</v>
      </c>
      <c r="O125" s="51" t="n">
        <f aca="false">G125*N125</f>
        <v>0.141</v>
      </c>
      <c r="P125" s="53"/>
      <c r="Z125" s="39" t="n">
        <f aca="false">IF(AQ125="5",BJ125,0)</f>
        <v>0</v>
      </c>
      <c r="AB125" s="39" t="n">
        <f aca="false">IF(AQ125="1",BH125,0)</f>
        <v>0</v>
      </c>
      <c r="AC125" s="39" t="n">
        <f aca="false">IF(AQ125="1",BI125,0)</f>
        <v>0</v>
      </c>
      <c r="AD125" s="39" t="n">
        <f aca="false">IF(AQ125="7",BH125,0)</f>
        <v>0</v>
      </c>
      <c r="AE125" s="39" t="n">
        <f aca="false">IF(AQ125="7",BI125,0)</f>
        <v>0</v>
      </c>
      <c r="AF125" s="39" t="n">
        <f aca="false">IF(AQ125="2",BH125,0)</f>
        <v>0</v>
      </c>
      <c r="AG125" s="39" t="n">
        <f aca="false">IF(AQ125="2",BI125,0)</f>
        <v>0</v>
      </c>
      <c r="AH125" s="39" t="n">
        <f aca="false">IF(AQ125="0",BJ125,0)</f>
        <v>0</v>
      </c>
      <c r="AI125" s="23" t="s">
        <v>267</v>
      </c>
      <c r="AJ125" s="45" t="n">
        <f aca="false">IF(AN125=0,L125,0)</f>
        <v>0</v>
      </c>
      <c r="AK125" s="45" t="n">
        <f aca="false">IF(AN125=21,L125,0)</f>
        <v>0</v>
      </c>
      <c r="AL125" s="45" t="n">
        <f aca="false">IF(AN125=21,L125,0)</f>
        <v>0</v>
      </c>
      <c r="AN125" s="39" t="n">
        <v>21</v>
      </c>
      <c r="AO125" s="39" t="n">
        <f aca="false">H125*1</f>
        <v>0</v>
      </c>
      <c r="AP125" s="39" t="n">
        <f aca="false">H125*(1-1)</f>
        <v>0</v>
      </c>
      <c r="AQ125" s="46" t="s">
        <v>54</v>
      </c>
      <c r="AV125" s="39" t="n">
        <f aca="false">AW125+AX125</f>
        <v>0</v>
      </c>
      <c r="AW125" s="39" t="n">
        <f aca="false">G125*AO125</f>
        <v>0</v>
      </c>
      <c r="AX125" s="39" t="n">
        <f aca="false">G125*AP125</f>
        <v>0</v>
      </c>
      <c r="AY125" s="40" t="s">
        <v>60</v>
      </c>
      <c r="AZ125" s="40" t="s">
        <v>270</v>
      </c>
      <c r="BA125" s="23" t="s">
        <v>271</v>
      </c>
      <c r="BC125" s="39" t="n">
        <f aca="false">AW125+AX125</f>
        <v>0</v>
      </c>
      <c r="BD125" s="39" t="n">
        <f aca="false">H125/(100-BE125)*100</f>
        <v>0</v>
      </c>
      <c r="BE125" s="39" t="n">
        <v>0</v>
      </c>
      <c r="BF125" s="39" t="n">
        <f aca="false">O125</f>
        <v>0.141</v>
      </c>
      <c r="BH125" s="45" t="n">
        <f aca="false">G125*AO125</f>
        <v>0</v>
      </c>
      <c r="BI125" s="45" t="n">
        <f aca="false">G125*AP125</f>
        <v>0</v>
      </c>
      <c r="BJ125" s="45" t="n">
        <f aca="false">G125*H125</f>
        <v>0</v>
      </c>
      <c r="BK125" s="45"/>
      <c r="BL125" s="39" t="n">
        <v>184</v>
      </c>
      <c r="BW125" s="39" t="str">
        <f aca="false">I125</f>
        <v>21</v>
      </c>
      <c r="BX125" s="44" t="s">
        <v>248</v>
      </c>
    </row>
    <row r="126" customFormat="false" ht="15" hidden="false" customHeight="false" outlineLevel="0" collapsed="false">
      <c r="J126" s="54" t="s">
        <v>285</v>
      </c>
      <c r="K126" s="54"/>
      <c r="L126" s="55" t="n">
        <f aca="false">L13+L30+L48+L59+L71+L79+L95+L111</f>
        <v>0</v>
      </c>
      <c r="M126" s="55" t="n">
        <f aca="false">M13+M30+M48+M59+M71+M79+M95+M111</f>
        <v>0</v>
      </c>
    </row>
    <row r="127" customFormat="false" ht="15" hidden="false" customHeight="false" outlineLevel="0" collapsed="false">
      <c r="A127" s="56" t="s">
        <v>286</v>
      </c>
    </row>
    <row r="128" customFormat="false" ht="12.75" hidden="false" customHeight="true" outlineLevel="0" collapsed="false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</row>
  </sheetData>
  <mergeCells count="145">
    <mergeCell ref="A1:P1"/>
    <mergeCell ref="A2:C3"/>
    <mergeCell ref="D2:E3"/>
    <mergeCell ref="F2:G3"/>
    <mergeCell ref="H2:H3"/>
    <mergeCell ref="I2:J3"/>
    <mergeCell ref="K2:P3"/>
    <mergeCell ref="A4:C5"/>
    <mergeCell ref="D4:E5"/>
    <mergeCell ref="F4:G5"/>
    <mergeCell ref="H4:H5"/>
    <mergeCell ref="I4:J5"/>
    <mergeCell ref="K4:P5"/>
    <mergeCell ref="A6:C7"/>
    <mergeCell ref="D6:E7"/>
    <mergeCell ref="F6:G7"/>
    <mergeCell ref="H6:H7"/>
    <mergeCell ref="I6:J7"/>
    <mergeCell ref="K6:P7"/>
    <mergeCell ref="A8:C9"/>
    <mergeCell ref="D8:E9"/>
    <mergeCell ref="F8:G9"/>
    <mergeCell ref="H8:H9"/>
    <mergeCell ref="I8:J9"/>
    <mergeCell ref="K8:P9"/>
    <mergeCell ref="D10:E10"/>
    <mergeCell ref="J10:L10"/>
    <mergeCell ref="N10:O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D73:E73"/>
    <mergeCell ref="D74:E74"/>
    <mergeCell ref="D75:E75"/>
    <mergeCell ref="D76:E76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87:E87"/>
    <mergeCell ref="D88:E88"/>
    <mergeCell ref="D89:E89"/>
    <mergeCell ref="D90:E90"/>
    <mergeCell ref="D91:E91"/>
    <mergeCell ref="D92:E92"/>
    <mergeCell ref="D93:E93"/>
    <mergeCell ref="D94:E94"/>
    <mergeCell ref="D95:E95"/>
    <mergeCell ref="D96:E96"/>
    <mergeCell ref="D97:E97"/>
    <mergeCell ref="D98:E98"/>
    <mergeCell ref="D99:E99"/>
    <mergeCell ref="D100:E100"/>
    <mergeCell ref="D101:E101"/>
    <mergeCell ref="D102:E102"/>
    <mergeCell ref="D103:E103"/>
    <mergeCell ref="D104:E104"/>
    <mergeCell ref="D105:E105"/>
    <mergeCell ref="D106:E106"/>
    <mergeCell ref="D107:E107"/>
    <mergeCell ref="D108:E108"/>
    <mergeCell ref="D109:E109"/>
    <mergeCell ref="D110:E110"/>
    <mergeCell ref="D111:E111"/>
    <mergeCell ref="D112:E112"/>
    <mergeCell ref="D113:E113"/>
    <mergeCell ref="D114:E114"/>
    <mergeCell ref="D115:E115"/>
    <mergeCell ref="D116:E116"/>
    <mergeCell ref="D117:E117"/>
    <mergeCell ref="D118:E118"/>
    <mergeCell ref="D119:E119"/>
    <mergeCell ref="D120:E120"/>
    <mergeCell ref="D121:E121"/>
    <mergeCell ref="D122:E122"/>
    <mergeCell ref="D123:E123"/>
    <mergeCell ref="D124:E124"/>
    <mergeCell ref="D125:E125"/>
    <mergeCell ref="J126:K126"/>
    <mergeCell ref="A128:P128"/>
  </mergeCells>
  <printOptions headings="false" gridLines="false" gridLinesSet="true" horizontalCentered="false" verticalCentered="false"/>
  <pageMargins left="0.39375" right="0.39375" top="0.590972222222222" bottom="0.590972222222222" header="0.511805555555555" footer="0.511805555555555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7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A29" activeCellId="1" sqref="D68:E68 A29"/>
    </sheetView>
  </sheetViews>
  <sheetFormatPr defaultColWidth="12.171875" defaultRowHeight="15" zeroHeight="false" outlineLevelRow="0" outlineLevelCol="0"/>
  <cols>
    <col collapsed="false" customWidth="true" hidden="false" outlineLevel="0" max="1" min="1" style="1" width="9.13"/>
    <col collapsed="false" customWidth="true" hidden="false" outlineLevel="0" max="2" min="2" style="1" width="12.86"/>
    <col collapsed="false" customWidth="true" hidden="false" outlineLevel="0" max="3" min="3" style="1" width="27.13"/>
    <col collapsed="false" customWidth="true" hidden="false" outlineLevel="0" max="4" min="4" style="1" width="10"/>
    <col collapsed="false" customWidth="true" hidden="false" outlineLevel="0" max="5" min="5" style="1" width="14.01"/>
    <col collapsed="false" customWidth="true" hidden="false" outlineLevel="0" max="6" min="6" style="1" width="27.13"/>
    <col collapsed="false" customWidth="true" hidden="false" outlineLevel="0" max="7" min="7" style="1" width="9.13"/>
    <col collapsed="false" customWidth="true" hidden="false" outlineLevel="0" max="8" min="8" style="1" width="12.86"/>
    <col collapsed="false" customWidth="true" hidden="false" outlineLevel="0" max="9" min="9" style="1" width="27.13"/>
  </cols>
  <sheetData>
    <row r="1" customFormat="false" ht="54.75" hidden="false" customHeight="true" outlineLevel="0" collapsed="false">
      <c r="A1" s="57" t="s">
        <v>287</v>
      </c>
      <c r="B1" s="57"/>
      <c r="C1" s="57"/>
      <c r="D1" s="57"/>
      <c r="E1" s="57"/>
      <c r="F1" s="57"/>
      <c r="G1" s="57"/>
      <c r="H1" s="57"/>
      <c r="I1" s="57"/>
    </row>
    <row r="2" customFormat="false" ht="15" hidden="false" customHeight="true" outlineLevel="0" collapsed="false">
      <c r="A2" s="4" t="s">
        <v>1</v>
      </c>
      <c r="B2" s="4"/>
      <c r="C2" s="5" t="str">
        <f aca="false">'Stavební rozpočet'!D2</f>
        <v>LOKÁLNÍ BIOCENTRUM Č.19 V MIKULOVĚ - část A</v>
      </c>
      <c r="D2" s="5"/>
      <c r="E2" s="7" t="s">
        <v>5</v>
      </c>
      <c r="F2" s="7" t="str">
        <f aca="false">'Stavební rozpočet'!K2</f>
        <v> </v>
      </c>
      <c r="G2" s="7"/>
      <c r="H2" s="7" t="s">
        <v>288</v>
      </c>
      <c r="I2" s="8"/>
    </row>
    <row r="3" customFormat="false" ht="15" hidden="false" customHeight="true" outlineLevel="0" collapsed="false">
      <c r="A3" s="4"/>
      <c r="B3" s="4"/>
      <c r="C3" s="5"/>
      <c r="D3" s="5"/>
      <c r="E3" s="7"/>
      <c r="F3" s="7"/>
      <c r="G3" s="7"/>
      <c r="H3" s="7"/>
      <c r="I3" s="8"/>
    </row>
    <row r="4" customFormat="false" ht="15" hidden="false" customHeight="true" outlineLevel="0" collapsed="false">
      <c r="A4" s="9" t="s">
        <v>7</v>
      </c>
      <c r="B4" s="9"/>
      <c r="C4" s="10" t="str">
        <f aca="false">'Stavební rozpočet'!D4</f>
        <v> </v>
      </c>
      <c r="D4" s="10"/>
      <c r="E4" s="10" t="s">
        <v>9</v>
      </c>
      <c r="F4" s="10" t="str">
        <f aca="false">'Stavební rozpočet'!K4</f>
        <v> </v>
      </c>
      <c r="G4" s="10"/>
      <c r="H4" s="10" t="s">
        <v>288</v>
      </c>
      <c r="I4" s="12"/>
    </row>
    <row r="5" customFormat="false" ht="15" hidden="false" customHeight="true" outlineLevel="0" collapsed="false">
      <c r="A5" s="9"/>
      <c r="B5" s="9"/>
      <c r="C5" s="10"/>
      <c r="D5" s="10"/>
      <c r="E5" s="10"/>
      <c r="F5" s="10"/>
      <c r="G5" s="10"/>
      <c r="H5" s="10"/>
      <c r="I5" s="12"/>
    </row>
    <row r="6" customFormat="false" ht="15" hidden="false" customHeight="true" outlineLevel="0" collapsed="false">
      <c r="A6" s="9" t="s">
        <v>10</v>
      </c>
      <c r="B6" s="9"/>
      <c r="C6" s="10" t="str">
        <f aca="false">'Stavební rozpočet'!D6</f>
        <v> </v>
      </c>
      <c r="D6" s="10"/>
      <c r="E6" s="10" t="s">
        <v>12</v>
      </c>
      <c r="F6" s="10" t="str">
        <f aca="false">'Stavební rozpočet'!K6</f>
        <v> </v>
      </c>
      <c r="G6" s="10"/>
      <c r="H6" s="10" t="s">
        <v>288</v>
      </c>
      <c r="I6" s="12"/>
    </row>
    <row r="7" customFormat="false" ht="15" hidden="false" customHeight="true" outlineLevel="0" collapsed="false">
      <c r="A7" s="9"/>
      <c r="B7" s="9"/>
      <c r="C7" s="10"/>
      <c r="D7" s="10"/>
      <c r="E7" s="10"/>
      <c r="F7" s="10"/>
      <c r="G7" s="10"/>
      <c r="H7" s="10"/>
      <c r="I7" s="12"/>
    </row>
    <row r="8" customFormat="false" ht="15" hidden="false" customHeight="true" outlineLevel="0" collapsed="false">
      <c r="A8" s="9" t="s">
        <v>8</v>
      </c>
      <c r="B8" s="9"/>
      <c r="C8" s="10" t="n">
        <f aca="false">'Stavební rozpočet'!H4</f>
        <v>0</v>
      </c>
      <c r="D8" s="10"/>
      <c r="E8" s="10" t="s">
        <v>11</v>
      </c>
      <c r="F8" s="10" t="str">
        <f aca="false">'Stavební rozpočet'!H6</f>
        <v> </v>
      </c>
      <c r="G8" s="10"/>
      <c r="H8" s="11" t="s">
        <v>289</v>
      </c>
      <c r="I8" s="58" t="n">
        <v>98</v>
      </c>
    </row>
    <row r="9" customFormat="false" ht="15" hidden="false" customHeight="false" outlineLevel="0" collapsed="false">
      <c r="A9" s="9"/>
      <c r="B9" s="9"/>
      <c r="C9" s="10"/>
      <c r="D9" s="10"/>
      <c r="E9" s="10"/>
      <c r="F9" s="10"/>
      <c r="G9" s="10"/>
      <c r="H9" s="11"/>
      <c r="I9" s="58"/>
    </row>
    <row r="10" customFormat="false" ht="12.8" hidden="false" customHeight="true" outlineLevel="0" collapsed="false">
      <c r="A10" s="59" t="s">
        <v>13</v>
      </c>
      <c r="B10" s="59"/>
      <c r="C10" s="60" t="str">
        <f aca="false">'Stavební rozpočet'!D8</f>
        <v> </v>
      </c>
      <c r="D10" s="60"/>
      <c r="E10" s="61" t="s">
        <v>15</v>
      </c>
      <c r="F10" s="60" t="str">
        <f aca="false">'Stavební rozpočet'!K8</f>
        <v> </v>
      </c>
      <c r="G10" s="60"/>
      <c r="H10" s="62" t="s">
        <v>290</v>
      </c>
      <c r="I10" s="63" t="n">
        <v>45616</v>
      </c>
    </row>
    <row r="11" customFormat="false" ht="15" hidden="false" customHeight="false" outlineLevel="0" collapsed="false">
      <c r="A11" s="59"/>
      <c r="B11" s="59"/>
      <c r="C11" s="60"/>
      <c r="D11" s="60"/>
      <c r="E11" s="61"/>
      <c r="F11" s="61"/>
      <c r="G11" s="60"/>
      <c r="H11" s="62"/>
      <c r="I11" s="63"/>
    </row>
    <row r="12" customFormat="false" ht="15" hidden="false" customHeight="false" outlineLevel="0" collapsed="false">
      <c r="A12" s="64" t="s">
        <v>291</v>
      </c>
      <c r="B12" s="64"/>
      <c r="C12" s="64"/>
      <c r="D12" s="64"/>
      <c r="E12" s="64"/>
      <c r="F12" s="64"/>
      <c r="G12" s="64"/>
      <c r="H12" s="64"/>
      <c r="I12" s="64"/>
    </row>
    <row r="13" customFormat="false" ht="26.25" hidden="false" customHeight="true" outlineLevel="0" collapsed="false">
      <c r="A13" s="65" t="s">
        <v>292</v>
      </c>
      <c r="B13" s="66" t="s">
        <v>293</v>
      </c>
      <c r="C13" s="66"/>
      <c r="D13" s="67" t="s">
        <v>294</v>
      </c>
      <c r="E13" s="66" t="s">
        <v>295</v>
      </c>
      <c r="F13" s="66"/>
      <c r="G13" s="67" t="s">
        <v>296</v>
      </c>
      <c r="H13" s="66" t="s">
        <v>297</v>
      </c>
      <c r="I13" s="66"/>
    </row>
    <row r="14" customFormat="false" ht="15" hidden="false" customHeight="false" outlineLevel="0" collapsed="false">
      <c r="A14" s="68" t="s">
        <v>298</v>
      </c>
      <c r="B14" s="69" t="s">
        <v>299</v>
      </c>
      <c r="C14" s="70" t="n">
        <f aca="false">SUM('Stavební rozpočet'!AB12:AB125)</f>
        <v>0</v>
      </c>
      <c r="D14" s="69" t="s">
        <v>300</v>
      </c>
      <c r="E14" s="69"/>
      <c r="F14" s="70" t="n">
        <f aca="false">VORN!I15</f>
        <v>0</v>
      </c>
      <c r="G14" s="69" t="s">
        <v>301</v>
      </c>
      <c r="H14" s="69"/>
      <c r="I14" s="70" t="n">
        <f aca="false">VORN!I21</f>
        <v>0</v>
      </c>
    </row>
    <row r="15" customFormat="false" ht="15" hidden="false" customHeight="false" outlineLevel="0" collapsed="false">
      <c r="A15" s="71"/>
      <c r="B15" s="69" t="s">
        <v>33</v>
      </c>
      <c r="C15" s="70" t="n">
        <f aca="false">SUM('Stavební rozpočet'!AC12:AC125)</f>
        <v>0</v>
      </c>
      <c r="D15" s="69" t="s">
        <v>302</v>
      </c>
      <c r="E15" s="69"/>
      <c r="F15" s="70" t="n">
        <f aca="false">VORN!I16</f>
        <v>0</v>
      </c>
      <c r="G15" s="69" t="s">
        <v>303</v>
      </c>
      <c r="H15" s="69"/>
      <c r="I15" s="70" t="n">
        <f aca="false">VORN!I22</f>
        <v>0</v>
      </c>
    </row>
    <row r="16" customFormat="false" ht="15" hidden="false" customHeight="false" outlineLevel="0" collapsed="false">
      <c r="A16" s="68" t="s">
        <v>304</v>
      </c>
      <c r="B16" s="69" t="s">
        <v>299</v>
      </c>
      <c r="C16" s="70" t="n">
        <f aca="false">SUM('Stavební rozpočet'!AD12:AD125)</f>
        <v>0</v>
      </c>
      <c r="D16" s="69" t="s">
        <v>305</v>
      </c>
      <c r="E16" s="69"/>
      <c r="F16" s="70" t="n">
        <f aca="false">VORN!I17</f>
        <v>0</v>
      </c>
      <c r="G16" s="69" t="s">
        <v>306</v>
      </c>
      <c r="H16" s="69"/>
      <c r="I16" s="70" t="n">
        <f aca="false">VORN!I23</f>
        <v>0</v>
      </c>
    </row>
    <row r="17" customFormat="false" ht="15" hidden="false" customHeight="false" outlineLevel="0" collapsed="false">
      <c r="A17" s="71"/>
      <c r="B17" s="69" t="s">
        <v>33</v>
      </c>
      <c r="C17" s="70" t="n">
        <f aca="false">SUM('Stavební rozpočet'!AE12:AE125)</f>
        <v>0</v>
      </c>
      <c r="D17" s="69"/>
      <c r="E17" s="69"/>
      <c r="F17" s="72"/>
      <c r="G17" s="69" t="s">
        <v>307</v>
      </c>
      <c r="H17" s="69"/>
      <c r="I17" s="70" t="n">
        <f aca="false">VORN!I24</f>
        <v>0</v>
      </c>
    </row>
    <row r="18" customFormat="false" ht="15" hidden="false" customHeight="false" outlineLevel="0" collapsed="false">
      <c r="A18" s="68" t="s">
        <v>308</v>
      </c>
      <c r="B18" s="69" t="s">
        <v>299</v>
      </c>
      <c r="C18" s="70" t="n">
        <f aca="false">SUM('Stavební rozpočet'!AF12:AF125)</f>
        <v>0</v>
      </c>
      <c r="D18" s="69"/>
      <c r="E18" s="69"/>
      <c r="F18" s="72"/>
      <c r="G18" s="69" t="s">
        <v>309</v>
      </c>
      <c r="H18" s="69"/>
      <c r="I18" s="70" t="n">
        <f aca="false">VORN!I25</f>
        <v>0</v>
      </c>
    </row>
    <row r="19" customFormat="false" ht="15" hidden="false" customHeight="false" outlineLevel="0" collapsed="false">
      <c r="A19" s="71"/>
      <c r="B19" s="69" t="s">
        <v>33</v>
      </c>
      <c r="C19" s="70" t="n">
        <f aca="false">SUM('Stavební rozpočet'!AG12:AG125)</f>
        <v>0</v>
      </c>
      <c r="D19" s="69"/>
      <c r="E19" s="69"/>
      <c r="F19" s="72"/>
      <c r="G19" s="69" t="s">
        <v>310</v>
      </c>
      <c r="H19" s="69"/>
      <c r="I19" s="70" t="n">
        <f aca="false">VORN!I26</f>
        <v>0</v>
      </c>
    </row>
    <row r="20" customFormat="false" ht="15" hidden="false" customHeight="false" outlineLevel="0" collapsed="false">
      <c r="A20" s="71" t="s">
        <v>311</v>
      </c>
      <c r="B20" s="71"/>
      <c r="C20" s="70" t="n">
        <f aca="false">SUM('Stavební rozpočet'!AH12:AH125)</f>
        <v>0</v>
      </c>
      <c r="D20" s="69"/>
      <c r="E20" s="69"/>
      <c r="F20" s="72"/>
      <c r="G20" s="69"/>
      <c r="H20" s="69"/>
      <c r="I20" s="72"/>
    </row>
    <row r="21" customFormat="false" ht="15" hidden="false" customHeight="false" outlineLevel="0" collapsed="false">
      <c r="A21" s="68" t="s">
        <v>312</v>
      </c>
      <c r="B21" s="68"/>
      <c r="C21" s="73" t="n">
        <f aca="false">SUM('Stavební rozpočet'!Z12:Z125)</f>
        <v>0</v>
      </c>
      <c r="D21" s="74"/>
      <c r="E21" s="74"/>
      <c r="F21" s="75"/>
      <c r="G21" s="74"/>
      <c r="H21" s="74"/>
      <c r="I21" s="75"/>
    </row>
    <row r="22" customFormat="false" ht="16.5" hidden="false" customHeight="true" outlineLevel="0" collapsed="false">
      <c r="A22" s="76" t="s">
        <v>313</v>
      </c>
      <c r="B22" s="76"/>
      <c r="C22" s="77" t="n">
        <f aca="false">SUM(C14:C21)</f>
        <v>0</v>
      </c>
      <c r="D22" s="78" t="s">
        <v>314</v>
      </c>
      <c r="E22" s="78"/>
      <c r="F22" s="77" t="n">
        <f aca="false">SUM(F14:F21)</f>
        <v>0</v>
      </c>
      <c r="G22" s="78" t="s">
        <v>315</v>
      </c>
      <c r="H22" s="78"/>
      <c r="I22" s="77" t="n">
        <f aca="false">SUM(I14:I21)</f>
        <v>0</v>
      </c>
    </row>
    <row r="23" customFormat="false" ht="15" hidden="false" customHeight="false" outlineLevel="0" collapsed="false">
      <c r="D23" s="71" t="s">
        <v>316</v>
      </c>
      <c r="E23" s="71"/>
      <c r="F23" s="79" t="n">
        <v>0</v>
      </c>
      <c r="G23" s="80" t="s">
        <v>317</v>
      </c>
      <c r="H23" s="80"/>
      <c r="I23" s="70" t="n">
        <v>0</v>
      </c>
    </row>
    <row r="24" customFormat="false" ht="15" hidden="false" customHeight="false" outlineLevel="0" collapsed="false">
      <c r="G24" s="71" t="s">
        <v>318</v>
      </c>
      <c r="H24" s="71"/>
      <c r="I24" s="70" t="n">
        <f aca="false">vorn_sum</f>
        <v>0</v>
      </c>
    </row>
    <row r="25" customFormat="false" ht="15" hidden="false" customHeight="false" outlineLevel="0" collapsed="false">
      <c r="G25" s="71" t="s">
        <v>319</v>
      </c>
      <c r="H25" s="71"/>
      <c r="I25" s="70" t="n">
        <v>0</v>
      </c>
    </row>
    <row r="27" customFormat="false" ht="15" hidden="false" customHeight="false" outlineLevel="0" collapsed="false">
      <c r="A27" s="81" t="s">
        <v>320</v>
      </c>
      <c r="B27" s="81"/>
      <c r="C27" s="82" t="n">
        <f aca="false">SUM('Stavební rozpočet'!AJ12:AJ125)</f>
        <v>0</v>
      </c>
    </row>
    <row r="28" customFormat="false" ht="15" hidden="false" customHeight="false" outlineLevel="0" collapsed="false">
      <c r="A28" s="83" t="s">
        <v>321</v>
      </c>
      <c r="B28" s="83"/>
      <c r="C28" s="84" t="n">
        <v>0</v>
      </c>
      <c r="D28" s="85" t="s">
        <v>322</v>
      </c>
      <c r="E28" s="85"/>
      <c r="F28" s="82" t="n">
        <f aca="false">ROUND(C28*(21/100),2)</f>
        <v>0</v>
      </c>
      <c r="G28" s="85" t="s">
        <v>323</v>
      </c>
      <c r="H28" s="85"/>
      <c r="I28" s="82" t="n">
        <f aca="false">SUM(C27:C29)</f>
        <v>0</v>
      </c>
    </row>
    <row r="29" customFormat="false" ht="15" hidden="false" customHeight="false" outlineLevel="0" collapsed="false">
      <c r="A29" s="83" t="s">
        <v>324</v>
      </c>
      <c r="B29" s="83"/>
      <c r="C29" s="84" t="n">
        <f aca="false">SUM('Stavební rozpočet'!AL12:AL125)</f>
        <v>0</v>
      </c>
      <c r="D29" s="86" t="s">
        <v>325</v>
      </c>
      <c r="E29" s="86"/>
      <c r="F29" s="84" t="n">
        <f aca="false">ROUND(C29*(21/100),2)</f>
        <v>0</v>
      </c>
      <c r="G29" s="86" t="s">
        <v>326</v>
      </c>
      <c r="H29" s="86"/>
      <c r="I29" s="84" t="n">
        <f aca="false">SUM(F28:F29)+I28</f>
        <v>0</v>
      </c>
    </row>
    <row r="31" customFormat="false" ht="15" hidden="false" customHeight="false" outlineLevel="0" collapsed="false">
      <c r="A31" s="87" t="s">
        <v>327</v>
      </c>
      <c r="B31" s="87"/>
      <c r="C31" s="87"/>
      <c r="D31" s="88" t="s">
        <v>328</v>
      </c>
      <c r="E31" s="88"/>
      <c r="F31" s="88"/>
      <c r="G31" s="88" t="s">
        <v>329</v>
      </c>
      <c r="H31" s="88"/>
      <c r="I31" s="88"/>
    </row>
    <row r="32" customFormat="false" ht="15" hidden="false" customHeight="false" outlineLevel="0" collapsed="false">
      <c r="A32" s="89"/>
      <c r="B32" s="89"/>
      <c r="C32" s="89"/>
      <c r="D32" s="90"/>
      <c r="E32" s="90"/>
      <c r="F32" s="90"/>
      <c r="G32" s="90"/>
      <c r="H32" s="90"/>
      <c r="I32" s="90"/>
    </row>
    <row r="33" customFormat="false" ht="15" hidden="false" customHeight="false" outlineLevel="0" collapsed="false">
      <c r="A33" s="89"/>
      <c r="B33" s="89"/>
      <c r="C33" s="89"/>
      <c r="D33" s="90"/>
      <c r="E33" s="90"/>
      <c r="F33" s="90"/>
      <c r="G33" s="90"/>
      <c r="H33" s="90"/>
      <c r="I33" s="90"/>
    </row>
    <row r="34" customFormat="false" ht="15" hidden="false" customHeight="false" outlineLevel="0" collapsed="false">
      <c r="A34" s="89"/>
      <c r="B34" s="89"/>
      <c r="C34" s="89"/>
      <c r="D34" s="90"/>
      <c r="E34" s="90"/>
      <c r="F34" s="90"/>
      <c r="G34" s="90"/>
      <c r="H34" s="90"/>
      <c r="I34" s="90"/>
    </row>
    <row r="35" customFormat="false" ht="15" hidden="false" customHeight="false" outlineLevel="0" collapsed="false">
      <c r="A35" s="91" t="s">
        <v>330</v>
      </c>
      <c r="B35" s="91"/>
      <c r="C35" s="91"/>
      <c r="D35" s="92" t="s">
        <v>330</v>
      </c>
      <c r="E35" s="92"/>
      <c r="F35" s="92"/>
      <c r="G35" s="92" t="s">
        <v>330</v>
      </c>
      <c r="H35" s="92"/>
      <c r="I35" s="92"/>
    </row>
    <row r="36" customFormat="false" ht="15" hidden="false" customHeight="false" outlineLevel="0" collapsed="false">
      <c r="A36" s="56" t="s">
        <v>286</v>
      </c>
    </row>
    <row r="37" customFormat="false" ht="12.75" hidden="false" customHeight="true" outlineLevel="0" collapsed="false">
      <c r="A37" s="10"/>
      <c r="B37" s="10"/>
      <c r="C37" s="10"/>
      <c r="D37" s="10"/>
      <c r="E37" s="10"/>
      <c r="F37" s="10"/>
      <c r="G37" s="10"/>
      <c r="H37" s="10"/>
      <c r="I37" s="10"/>
    </row>
  </sheetData>
  <mergeCells count="83">
    <mergeCell ref="A1:I1"/>
    <mergeCell ref="A2:B3"/>
    <mergeCell ref="C2:D3"/>
    <mergeCell ref="E2:E3"/>
    <mergeCell ref="F2:G3"/>
    <mergeCell ref="H2:H3"/>
    <mergeCell ref="I2:I3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6:I7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10:I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4:C34"/>
    <mergeCell ref="D34:F34"/>
    <mergeCell ref="G34:I34"/>
    <mergeCell ref="A35:C35"/>
    <mergeCell ref="D35:F35"/>
    <mergeCell ref="G35:I35"/>
    <mergeCell ref="A37:I37"/>
  </mergeCells>
  <printOptions headings="false" gridLines="false" gridLinesSet="true" horizontalCentered="false" verticalCentered="false"/>
  <pageMargins left="0.39375" right="0.39375" top="0.590972222222222" bottom="0.590972222222222" header="0.511805555555555" footer="0.511805555555555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6" activeCellId="1" sqref="D68:E68 A36"/>
    </sheetView>
  </sheetViews>
  <sheetFormatPr defaultColWidth="12.171875" defaultRowHeight="15" zeroHeight="false" outlineLevelRow="0" outlineLevelCol="0"/>
  <cols>
    <col collapsed="false" customWidth="true" hidden="false" outlineLevel="0" max="1" min="1" style="1" width="9.13"/>
    <col collapsed="false" customWidth="true" hidden="false" outlineLevel="0" max="2" min="2" style="1" width="12.86"/>
    <col collapsed="false" customWidth="true" hidden="false" outlineLevel="0" max="3" min="3" style="1" width="22.86"/>
    <col collapsed="false" customWidth="true" hidden="false" outlineLevel="0" max="4" min="4" style="1" width="10"/>
    <col collapsed="false" customWidth="true" hidden="false" outlineLevel="0" max="5" min="5" style="1" width="14.01"/>
    <col collapsed="false" customWidth="true" hidden="false" outlineLevel="0" max="6" min="6" style="1" width="22.86"/>
    <col collapsed="false" customWidth="true" hidden="false" outlineLevel="0" max="7" min="7" style="1" width="9.13"/>
    <col collapsed="false" customWidth="true" hidden="false" outlineLevel="0" max="8" min="8" style="1" width="17.13"/>
    <col collapsed="false" customWidth="true" hidden="false" outlineLevel="0" max="9" min="9" style="1" width="22.86"/>
  </cols>
  <sheetData>
    <row r="1" customFormat="false" ht="54.75" hidden="false" customHeight="true" outlineLevel="0" collapsed="false">
      <c r="A1" s="57" t="s">
        <v>331</v>
      </c>
      <c r="B1" s="57"/>
      <c r="C1" s="57"/>
      <c r="D1" s="57"/>
      <c r="E1" s="57"/>
      <c r="F1" s="57"/>
      <c r="G1" s="57"/>
      <c r="H1" s="57"/>
      <c r="I1" s="57"/>
    </row>
    <row r="2" customFormat="false" ht="15" hidden="false" customHeight="true" outlineLevel="0" collapsed="false">
      <c r="A2" s="4" t="s">
        <v>1</v>
      </c>
      <c r="B2" s="4"/>
      <c r="C2" s="5" t="str">
        <f aca="false">'Stavební rozpočet'!D2</f>
        <v>LOKÁLNÍ BIOCENTRUM Č.19 V MIKULOVĚ - část A</v>
      </c>
      <c r="D2" s="5"/>
      <c r="E2" s="7" t="s">
        <v>5</v>
      </c>
      <c r="F2" s="7" t="str">
        <f aca="false">'Stavební rozpočet'!K2</f>
        <v> </v>
      </c>
      <c r="G2" s="7"/>
      <c r="H2" s="7" t="s">
        <v>288</v>
      </c>
      <c r="I2" s="8"/>
    </row>
    <row r="3" customFormat="false" ht="15" hidden="false" customHeight="true" outlineLevel="0" collapsed="false">
      <c r="A3" s="4"/>
      <c r="B3" s="4"/>
      <c r="C3" s="5"/>
      <c r="D3" s="5"/>
      <c r="E3" s="7"/>
      <c r="F3" s="7"/>
      <c r="G3" s="7"/>
      <c r="H3" s="7"/>
      <c r="I3" s="8"/>
    </row>
    <row r="4" customFormat="false" ht="15" hidden="false" customHeight="true" outlineLevel="0" collapsed="false">
      <c r="A4" s="9" t="s">
        <v>7</v>
      </c>
      <c r="B4" s="9"/>
      <c r="C4" s="10" t="str">
        <f aca="false">'Stavební rozpočet'!D4</f>
        <v> </v>
      </c>
      <c r="D4" s="10"/>
      <c r="E4" s="10" t="s">
        <v>9</v>
      </c>
      <c r="F4" s="10" t="str">
        <f aca="false">'Stavební rozpočet'!K4</f>
        <v> </v>
      </c>
      <c r="G4" s="10"/>
      <c r="H4" s="10" t="s">
        <v>288</v>
      </c>
      <c r="I4" s="12"/>
    </row>
    <row r="5" customFormat="false" ht="15" hidden="false" customHeight="true" outlineLevel="0" collapsed="false">
      <c r="A5" s="9"/>
      <c r="B5" s="9"/>
      <c r="C5" s="10"/>
      <c r="D5" s="10"/>
      <c r="E5" s="10"/>
      <c r="F5" s="10"/>
      <c r="G5" s="10"/>
      <c r="H5" s="10"/>
      <c r="I5" s="12"/>
    </row>
    <row r="6" customFormat="false" ht="15" hidden="false" customHeight="true" outlineLevel="0" collapsed="false">
      <c r="A6" s="9" t="s">
        <v>10</v>
      </c>
      <c r="B6" s="9"/>
      <c r="C6" s="10" t="str">
        <f aca="false">'Stavební rozpočet'!D6</f>
        <v> </v>
      </c>
      <c r="D6" s="10"/>
      <c r="E6" s="10" t="s">
        <v>12</v>
      </c>
      <c r="F6" s="10" t="str">
        <f aca="false">'Stavební rozpočet'!K6</f>
        <v> </v>
      </c>
      <c r="G6" s="10"/>
      <c r="H6" s="10" t="s">
        <v>288</v>
      </c>
      <c r="I6" s="12"/>
    </row>
    <row r="7" customFormat="false" ht="15" hidden="false" customHeight="true" outlineLevel="0" collapsed="false">
      <c r="A7" s="9"/>
      <c r="B7" s="9"/>
      <c r="C7" s="10"/>
      <c r="D7" s="10"/>
      <c r="E7" s="10"/>
      <c r="F7" s="10"/>
      <c r="G7" s="10"/>
      <c r="H7" s="10"/>
      <c r="I7" s="12"/>
    </row>
    <row r="8" customFormat="false" ht="15" hidden="false" customHeight="true" outlineLevel="0" collapsed="false">
      <c r="A8" s="9" t="s">
        <v>8</v>
      </c>
      <c r="B8" s="9"/>
      <c r="C8" s="10" t="n">
        <f aca="false">'Stavební rozpočet'!H4</f>
        <v>0</v>
      </c>
      <c r="D8" s="10"/>
      <c r="E8" s="10" t="s">
        <v>11</v>
      </c>
      <c r="F8" s="10" t="str">
        <f aca="false">'Stavební rozpočet'!H6</f>
        <v> </v>
      </c>
      <c r="G8" s="10"/>
      <c r="H8" s="11" t="s">
        <v>289</v>
      </c>
      <c r="I8" s="58" t="n">
        <v>98</v>
      </c>
    </row>
    <row r="9" customFormat="false" ht="15" hidden="false" customHeight="false" outlineLevel="0" collapsed="false">
      <c r="A9" s="9"/>
      <c r="B9" s="9"/>
      <c r="C9" s="10"/>
      <c r="D9" s="10"/>
      <c r="E9" s="10"/>
      <c r="F9" s="10"/>
      <c r="G9" s="10"/>
      <c r="H9" s="11"/>
      <c r="I9" s="58"/>
    </row>
    <row r="10" customFormat="false" ht="15" hidden="false" customHeight="true" outlineLevel="0" collapsed="false">
      <c r="A10" s="59" t="s">
        <v>13</v>
      </c>
      <c r="B10" s="59"/>
      <c r="C10" s="60" t="str">
        <f aca="false">'Stavební rozpočet'!D8</f>
        <v> </v>
      </c>
      <c r="D10" s="60"/>
      <c r="E10" s="61" t="s">
        <v>15</v>
      </c>
      <c r="F10" s="60" t="str">
        <f aca="false">'Stavební rozpočet'!K8</f>
        <v> </v>
      </c>
      <c r="G10" s="60"/>
      <c r="H10" s="62" t="s">
        <v>290</v>
      </c>
      <c r="I10" s="93" t="n">
        <f aca="false">'Stavební rozpočet'!H8</f>
        <v>45616</v>
      </c>
    </row>
    <row r="11" customFormat="false" ht="15" hidden="false" customHeight="false" outlineLevel="0" collapsed="false">
      <c r="A11" s="59"/>
      <c r="B11" s="59"/>
      <c r="C11" s="60"/>
      <c r="D11" s="60"/>
      <c r="E11" s="61"/>
      <c r="F11" s="61"/>
      <c r="G11" s="60"/>
      <c r="H11" s="62"/>
      <c r="I11" s="93"/>
    </row>
    <row r="13" customFormat="false" ht="15" hidden="false" customHeight="false" outlineLevel="0" collapsed="false">
      <c r="A13" s="94" t="s">
        <v>332</v>
      </c>
      <c r="B13" s="94"/>
      <c r="C13" s="94"/>
      <c r="D13" s="94"/>
      <c r="E13" s="94"/>
    </row>
    <row r="14" customFormat="false" ht="15" hidden="false" customHeight="false" outlineLevel="0" collapsed="false">
      <c r="A14" s="95" t="s">
        <v>333</v>
      </c>
      <c r="B14" s="95"/>
      <c r="C14" s="95"/>
      <c r="D14" s="95"/>
      <c r="E14" s="95"/>
      <c r="F14" s="96" t="s">
        <v>334</v>
      </c>
      <c r="G14" s="96" t="s">
        <v>335</v>
      </c>
      <c r="H14" s="96" t="s">
        <v>336</v>
      </c>
      <c r="I14" s="96" t="s">
        <v>334</v>
      </c>
    </row>
    <row r="15" customFormat="false" ht="15" hidden="false" customHeight="false" outlineLevel="0" collapsed="false">
      <c r="A15" s="97" t="s">
        <v>300</v>
      </c>
      <c r="B15" s="97"/>
      <c r="C15" s="97"/>
      <c r="D15" s="97"/>
      <c r="E15" s="97"/>
      <c r="F15" s="98" t="n">
        <v>0</v>
      </c>
      <c r="G15" s="99"/>
      <c r="H15" s="99"/>
      <c r="I15" s="98" t="n">
        <f aca="false">F15</f>
        <v>0</v>
      </c>
    </row>
    <row r="16" customFormat="false" ht="15" hidden="false" customHeight="false" outlineLevel="0" collapsed="false">
      <c r="A16" s="97" t="s">
        <v>302</v>
      </c>
      <c r="B16" s="97"/>
      <c r="C16" s="97"/>
      <c r="D16" s="97"/>
      <c r="E16" s="97"/>
      <c r="F16" s="98" t="n">
        <v>0</v>
      </c>
      <c r="G16" s="99"/>
      <c r="H16" s="99"/>
      <c r="I16" s="98" t="n">
        <f aca="false">F16</f>
        <v>0</v>
      </c>
    </row>
    <row r="17" customFormat="false" ht="15" hidden="false" customHeight="false" outlineLevel="0" collapsed="false">
      <c r="A17" s="100" t="s">
        <v>305</v>
      </c>
      <c r="B17" s="100"/>
      <c r="C17" s="100"/>
      <c r="D17" s="100"/>
      <c r="E17" s="100"/>
      <c r="F17" s="101" t="n">
        <v>0</v>
      </c>
      <c r="G17" s="12"/>
      <c r="H17" s="12"/>
      <c r="I17" s="101" t="n">
        <f aca="false">F17</f>
        <v>0</v>
      </c>
    </row>
    <row r="18" customFormat="false" ht="15" hidden="false" customHeight="false" outlineLevel="0" collapsed="false">
      <c r="A18" s="102" t="s">
        <v>337</v>
      </c>
      <c r="B18" s="102"/>
      <c r="C18" s="102"/>
      <c r="D18" s="102"/>
      <c r="E18" s="102"/>
      <c r="F18" s="103"/>
      <c r="G18" s="104"/>
      <c r="H18" s="104"/>
      <c r="I18" s="105" t="n">
        <f aca="false">SUM(I15:I17)</f>
        <v>0</v>
      </c>
    </row>
    <row r="20" customFormat="false" ht="15" hidden="false" customHeight="false" outlineLevel="0" collapsed="false">
      <c r="A20" s="95" t="s">
        <v>297</v>
      </c>
      <c r="B20" s="95"/>
      <c r="C20" s="95"/>
      <c r="D20" s="95"/>
      <c r="E20" s="95"/>
      <c r="F20" s="96" t="s">
        <v>334</v>
      </c>
      <c r="G20" s="96" t="s">
        <v>335</v>
      </c>
      <c r="H20" s="96" t="s">
        <v>336</v>
      </c>
      <c r="I20" s="96" t="s">
        <v>334</v>
      </c>
    </row>
    <row r="21" customFormat="false" ht="15" hidden="false" customHeight="false" outlineLevel="0" collapsed="false">
      <c r="A21" s="97" t="s">
        <v>301</v>
      </c>
      <c r="B21" s="97"/>
      <c r="C21" s="97"/>
      <c r="D21" s="97"/>
      <c r="E21" s="97"/>
      <c r="F21" s="98" t="n">
        <v>0</v>
      </c>
      <c r="G21" s="99"/>
      <c r="H21" s="99"/>
      <c r="I21" s="98" t="n">
        <f aca="false">F21</f>
        <v>0</v>
      </c>
    </row>
    <row r="22" customFormat="false" ht="15" hidden="false" customHeight="false" outlineLevel="0" collapsed="false">
      <c r="A22" s="97" t="s">
        <v>303</v>
      </c>
      <c r="B22" s="97"/>
      <c r="C22" s="97"/>
      <c r="D22" s="97"/>
      <c r="E22" s="97"/>
      <c r="F22" s="98" t="n">
        <v>0</v>
      </c>
      <c r="G22" s="99"/>
      <c r="H22" s="99"/>
      <c r="I22" s="98" t="n">
        <f aca="false">F22</f>
        <v>0</v>
      </c>
    </row>
    <row r="23" customFormat="false" ht="15" hidden="false" customHeight="false" outlineLevel="0" collapsed="false">
      <c r="A23" s="97" t="s">
        <v>306</v>
      </c>
      <c r="B23" s="97"/>
      <c r="C23" s="97"/>
      <c r="D23" s="97"/>
      <c r="E23" s="97"/>
      <c r="F23" s="98" t="n">
        <v>0</v>
      </c>
      <c r="G23" s="99"/>
      <c r="H23" s="99"/>
      <c r="I23" s="98" t="n">
        <f aca="false">F23</f>
        <v>0</v>
      </c>
    </row>
    <row r="24" customFormat="false" ht="15" hidden="false" customHeight="false" outlineLevel="0" collapsed="false">
      <c r="A24" s="97" t="s">
        <v>307</v>
      </c>
      <c r="B24" s="97"/>
      <c r="C24" s="97"/>
      <c r="D24" s="97"/>
      <c r="E24" s="97"/>
      <c r="F24" s="98" t="n">
        <v>0</v>
      </c>
      <c r="G24" s="99"/>
      <c r="H24" s="99"/>
      <c r="I24" s="98" t="n">
        <f aca="false">F24</f>
        <v>0</v>
      </c>
    </row>
    <row r="25" customFormat="false" ht="15" hidden="false" customHeight="false" outlineLevel="0" collapsed="false">
      <c r="A25" s="97" t="s">
        <v>309</v>
      </c>
      <c r="B25" s="97"/>
      <c r="C25" s="97"/>
      <c r="D25" s="97"/>
      <c r="E25" s="97"/>
      <c r="F25" s="98" t="n">
        <v>0</v>
      </c>
      <c r="G25" s="99"/>
      <c r="H25" s="99"/>
      <c r="I25" s="98" t="n">
        <f aca="false">F25</f>
        <v>0</v>
      </c>
    </row>
    <row r="26" customFormat="false" ht="15" hidden="false" customHeight="false" outlineLevel="0" collapsed="false">
      <c r="A26" s="100" t="s">
        <v>310</v>
      </c>
      <c r="B26" s="100"/>
      <c r="C26" s="100"/>
      <c r="D26" s="100"/>
      <c r="E26" s="100"/>
      <c r="F26" s="101" t="n">
        <v>0</v>
      </c>
      <c r="G26" s="12"/>
      <c r="H26" s="12"/>
      <c r="I26" s="101" t="n">
        <f aca="false">F26</f>
        <v>0</v>
      </c>
    </row>
    <row r="27" customFormat="false" ht="15" hidden="false" customHeight="false" outlineLevel="0" collapsed="false">
      <c r="A27" s="102" t="s">
        <v>338</v>
      </c>
      <c r="B27" s="102"/>
      <c r="C27" s="102"/>
      <c r="D27" s="102"/>
      <c r="E27" s="102"/>
      <c r="F27" s="103"/>
      <c r="G27" s="104"/>
      <c r="H27" s="104"/>
      <c r="I27" s="105" t="n">
        <f aca="false">SUM(I21:I26)</f>
        <v>0</v>
      </c>
    </row>
    <row r="29" customFormat="false" ht="15" hidden="false" customHeight="false" outlineLevel="0" collapsed="false">
      <c r="A29" s="106" t="s">
        <v>339</v>
      </c>
      <c r="B29" s="106"/>
      <c r="C29" s="106"/>
      <c r="D29" s="106"/>
      <c r="E29" s="106"/>
      <c r="F29" s="107" t="n">
        <f aca="false">I18+I27</f>
        <v>0</v>
      </c>
      <c r="G29" s="107"/>
      <c r="H29" s="107"/>
      <c r="I29" s="107"/>
    </row>
    <row r="33" customFormat="false" ht="15" hidden="false" customHeight="false" outlineLevel="0" collapsed="false">
      <c r="A33" s="94" t="s">
        <v>340</v>
      </c>
      <c r="B33" s="94"/>
      <c r="C33" s="94"/>
      <c r="D33" s="94"/>
      <c r="E33" s="94"/>
    </row>
    <row r="34" customFormat="false" ht="15" hidden="false" customHeight="false" outlineLevel="0" collapsed="false">
      <c r="A34" s="95" t="s">
        <v>341</v>
      </c>
      <c r="B34" s="95"/>
      <c r="C34" s="95"/>
      <c r="D34" s="95"/>
      <c r="E34" s="95"/>
      <c r="F34" s="96" t="s">
        <v>334</v>
      </c>
      <c r="G34" s="96" t="s">
        <v>335</v>
      </c>
      <c r="H34" s="96" t="s">
        <v>336</v>
      </c>
      <c r="I34" s="96" t="s">
        <v>334</v>
      </c>
    </row>
    <row r="35" customFormat="false" ht="15" hidden="false" customHeight="false" outlineLevel="0" collapsed="false">
      <c r="A35" s="100"/>
      <c r="B35" s="100"/>
      <c r="C35" s="100"/>
      <c r="D35" s="100"/>
      <c r="E35" s="100"/>
      <c r="F35" s="101" t="n">
        <v>0</v>
      </c>
      <c r="G35" s="12"/>
      <c r="H35" s="12"/>
      <c r="I35" s="101" t="n">
        <f aca="false">F35</f>
        <v>0</v>
      </c>
    </row>
    <row r="36" customFormat="false" ht="15" hidden="false" customHeight="false" outlineLevel="0" collapsed="false">
      <c r="A36" s="102" t="s">
        <v>342</v>
      </c>
      <c r="B36" s="102"/>
      <c r="C36" s="102"/>
      <c r="D36" s="102"/>
      <c r="E36" s="102"/>
      <c r="F36" s="103"/>
      <c r="G36" s="104"/>
      <c r="H36" s="104"/>
      <c r="I36" s="105" t="n">
        <f aca="false">SUM(I35:I35)</f>
        <v>0</v>
      </c>
    </row>
  </sheetData>
  <mergeCells count="51">
    <mergeCell ref="A1:I1"/>
    <mergeCell ref="A2:B3"/>
    <mergeCell ref="C2:D3"/>
    <mergeCell ref="E2:E3"/>
    <mergeCell ref="F2:G3"/>
    <mergeCell ref="H2:H3"/>
    <mergeCell ref="I2:I3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6:I7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10:I11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rintOptions headings="false" gridLines="false" gridLinesSet="true" horizontalCentered="false" verticalCentered="false"/>
  <pageMargins left="0.39375" right="0.39375" top="0.590972222222222" bottom="0.590972222222222" header="0.511805555555555" footer="0.511805555555555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2021-06-10T20:06:38Z</dcterms:created>
  <dc:creator>HP</dc:creator>
  <dc:description/>
  <dc:language>cs-CZ</dc:language>
  <cp:lastModifiedBy/>
  <dcterms:modified xsi:type="dcterms:W3CDTF">2025-02-19T07:45:49Z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